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Neringa\Documents\VERT\VERT 2023\2023 M\"/>
    </mc:Choice>
  </mc:AlternateContent>
  <xr:revisionPtr revIDLastSave="0" documentId="13_ncr:1_{BC3CC7D9-BB09-4767-8BCC-B4FDECDF56FF}" xr6:coauthVersionLast="47" xr6:coauthVersionMax="47" xr10:uidLastSave="{00000000-0000-0000-0000-000000000000}"/>
  <bookViews>
    <workbookView xWindow="-120" yWindow="-120" windowWidth="29040" windowHeight="15720" activeTab="5" xr2:uid="{00000000-000D-0000-FFFF-FFFF00000000}"/>
  </bookViews>
  <sheets>
    <sheet name="Forma 3" sheetId="2" r:id="rId1"/>
    <sheet name="Forma 4" sheetId="3" r:id="rId2"/>
    <sheet name="Forma 11" sheetId="4" r:id="rId3"/>
    <sheet name="Forma 10" sheetId="5" r:id="rId4"/>
    <sheet name="Forma 8" sheetId="6" r:id="rId5"/>
    <sheet name="Forma 9" sheetId="7" r:id="rId6"/>
    <sheet name="Forma 5" sheetId="8" r:id="rId7"/>
  </sheets>
  <definedNames>
    <definedName name="_xlnm.Print_Area" localSheetId="1">'Forma 4'!$B$29:$L$91</definedName>
    <definedName name="VAS072_D_Apskaitosveikl1" localSheetId="0">'Forma 3'!$C$87</definedName>
    <definedName name="VAS072_D_Apskaitosveikl1">'Forma 3'!$C$87</definedName>
    <definedName name="VAS072_D_Apskaitosveikl2" localSheetId="0">'Forma 3'!$C$53</definedName>
    <definedName name="VAS072_D_Apskaitosveikl2">'Forma 3'!$C$53</definedName>
    <definedName name="VAS072_D_Apskaitosveikl3" localSheetId="0">'Forma 3'!$C$36</definedName>
    <definedName name="VAS072_D_Apskaitosveikl3">'Forma 3'!$C$36</definedName>
    <definedName name="VAS072_D_AtaskaitinisLaikotarpis" localSheetId="0">'Forma 3'!$D$9</definedName>
    <definedName name="VAS072_D_AtaskaitinisLaikotarpis">'Forma 3'!$D$9</definedName>
    <definedName name="VAS072_D_Beviltiskossko1" localSheetId="0">'Forma 3'!$C$57</definedName>
    <definedName name="VAS072_D_Beviltiskossko1">'Forma 3'!$C$57</definedName>
    <definedName name="VAS072_D_Elektrosenergi1" localSheetId="0">'Forma 3'!$C$25</definedName>
    <definedName name="VAS072_D_Elektrosenergi1">'Forma 3'!$C$25</definedName>
    <definedName name="VAS072_D_Elektrosenergi2" localSheetId="0">'Forma 3'!$C$43</definedName>
    <definedName name="VAS072_D_Elektrosenergi2">'Forma 3'!$C$43</definedName>
    <definedName name="VAS072_D_Garantiniamtie1" localSheetId="0">'Forma 3'!$C$37</definedName>
    <definedName name="VAS072_D_Garantiniamtie1">'Forma 3'!$C$37</definedName>
    <definedName name="VAS072_D_Geriamojovande1" localSheetId="0">'Forma 3'!$C$11</definedName>
    <definedName name="VAS072_D_Geriamojovande1">'Forma 3'!$C$11</definedName>
    <definedName name="VAS072_D_Geriamojovande10" localSheetId="0">'Forma 3'!$C$94</definedName>
    <definedName name="VAS072_D_Geriamojovande10">'Forma 3'!$C$94</definedName>
    <definedName name="VAS072_D_Geriamojovande2" localSheetId="0">'Forma 3'!$C$12</definedName>
    <definedName name="VAS072_D_Geriamojovande2">'Forma 3'!$C$12</definedName>
    <definedName name="VAS072_D_Geriamojovande3" localSheetId="0">'Forma 3'!$C$13</definedName>
    <definedName name="VAS072_D_Geriamojovande3">'Forma 3'!$C$13</definedName>
    <definedName name="VAS072_D_Geriamojovande5" localSheetId="0">'Forma 3'!$C$45</definedName>
    <definedName name="VAS072_D_Geriamojovande5">'Forma 3'!$C$45</definedName>
    <definedName name="VAS072_D_Geriamojovande6" localSheetId="0">'Forma 3'!$C$46</definedName>
    <definedName name="VAS072_D_Geriamojovande6">'Forma 3'!$C$46</definedName>
    <definedName name="VAS072_D_Geriamojovande7" localSheetId="0">'Forma 3'!$C$79</definedName>
    <definedName name="VAS072_D_Geriamojovande7">'Forma 3'!$C$79</definedName>
    <definedName name="VAS072_D_Geriamojovande8" localSheetId="0">'Forma 3'!$C$80</definedName>
    <definedName name="VAS072_D_Geriamojovande8">'Forma 3'!$C$80</definedName>
    <definedName name="VAS072_D_Geriamojovande9" localSheetId="0">'Forma 3'!$C$93</definedName>
    <definedName name="VAS072_D_Geriamojovande9">'Forma 3'!$C$93</definedName>
    <definedName name="VAS072_D_Grynasispelnas1" localSheetId="0">'Forma 3'!$C$92</definedName>
    <definedName name="VAS072_D_Grynasispelnas1">'Forma 3'!$C$92</definedName>
    <definedName name="VAS072_D_Gvtntilgalaiki1" localSheetId="0">'Forma 3'!$C$14</definedName>
    <definedName name="VAS072_D_Gvtntilgalaiki1">'Forma 3'!$C$14</definedName>
    <definedName name="VAS072_D_Gvtntilgalaiki2" localSheetId="0">'Forma 3'!$C$19</definedName>
    <definedName name="VAS072_D_Gvtntilgalaiki2">'Forma 3'!$C$19</definedName>
    <definedName name="VAS072_D_Gvtntilgalaiki3" localSheetId="0">'Forma 3'!$C$24</definedName>
    <definedName name="VAS072_D_Gvtntilgalaiki3">'Forma 3'!$C$24</definedName>
    <definedName name="VAS072_D_Gvtntilgalaiki4" localSheetId="0">'Forma 3'!$C$30</definedName>
    <definedName name="VAS072_D_Gvtntilgalaiki4">'Forma 3'!$C$30</definedName>
    <definedName name="VAS072_D_Gvtntilgalaiki5" localSheetId="0">'Forma 3'!$C$33</definedName>
    <definedName name="VAS072_D_Gvtntilgalaiki5">'Forma 3'!$C$33</definedName>
    <definedName name="VAS072_D_Gvtntilgalaiki7" localSheetId="0">'Forma 3'!$C$39</definedName>
    <definedName name="VAS072_D_Gvtntilgalaiki7">'Forma 3'!$C$39</definedName>
    <definedName name="VAS072_D_Gvtntilgalaiki8" localSheetId="0">'Forma 3'!$C$42</definedName>
    <definedName name="VAS072_D_Gvtntilgalaiki8">'Forma 3'!$C$42</definedName>
    <definedName name="VAS072_D_Ismokosivairio1" localSheetId="0">'Forma 3'!$C$70</definedName>
    <definedName name="VAS072_D_Ismokosivairio1">'Forma 3'!$C$70</definedName>
    <definedName name="VAS072_D_Kitosreguliuoj1" localSheetId="0">'Forma 3'!$C$35</definedName>
    <definedName name="VAS072_D_Kitosreguliuoj1">'Forma 3'!$C$35</definedName>
    <definedName name="VAS072_D_Kitosreguliuoj2" localSheetId="0">'Forma 3'!$C$38</definedName>
    <definedName name="VAS072_D_Kitosreguliuoj2">'Forma 3'!$C$38</definedName>
    <definedName name="VAS072_D_Kitosreguliuoj3" localSheetId="0">'Forma 3'!$C$54</definedName>
    <definedName name="VAS072_D_Kitosreguliuoj3">'Forma 3'!$C$54</definedName>
    <definedName name="VAS072_D_Kitosreguliuoj4" localSheetId="0">'Forma 3'!$C$76</definedName>
    <definedName name="VAS072_D_Kitosreguliuoj4">'Forma 3'!$C$76</definedName>
    <definedName name="VAS072_D_Kitosreguliuoj5" localSheetId="0">'Forma 3'!$C$88</definedName>
    <definedName name="VAS072_D_Kitosreguliuoj5">'Forma 3'!$C$88</definedName>
    <definedName name="VAS072_D_Kituveiklupaja1" localSheetId="0">'Forma 3'!$C$34</definedName>
    <definedName name="VAS072_D_Kituveiklupaja1">'Forma 3'!$C$34</definedName>
    <definedName name="VAS072_D_Kituveiklupeln1" localSheetId="0">'Forma 3'!$C$86</definedName>
    <definedName name="VAS072_D_Kituveiklupeln1">'Forma 3'!$C$86</definedName>
    <definedName name="VAS072_D_Kituveiklusana1" localSheetId="0">'Forma 3'!$C$52</definedName>
    <definedName name="VAS072_D_Kituveiklusana1">'Forma 3'!$C$52</definedName>
    <definedName name="VAS072_D_Komandiruociup1" localSheetId="0">'Forma 3'!$C$62</definedName>
    <definedName name="VAS072_D_Komandiruociup1">'Forma 3'!$C$62</definedName>
    <definedName name="VAS072_D_Mokymudalyvium1" localSheetId="0">'Forma 3'!$C$71</definedName>
    <definedName name="VAS072_D_Mokymudalyvium1">'Forma 3'!$C$71</definedName>
    <definedName name="VAS072_D_Narystesstojam1" localSheetId="0">'Forma 3'!$C$60</definedName>
    <definedName name="VAS072_D_Narystesstojam1">'Forma 3'!$C$60</definedName>
    <definedName name="VAS072_D_Nebaigtosstaty1" localSheetId="0">'Forma 3'!$C$65</definedName>
    <definedName name="VAS072_D_Nebaigtosstaty1">'Forma 3'!$C$65</definedName>
    <definedName name="VAS072_D_Nenaudojamolik1" localSheetId="0">'Forma 3'!$C$64</definedName>
    <definedName name="VAS072_D_Nenaudojamolik1">'Forma 3'!$C$64</definedName>
    <definedName name="VAS072_D_Nepaskirstomos1" localSheetId="0">'Forma 3'!$C$56</definedName>
    <definedName name="VAS072_D_Nepaskirstomos1">'Forma 3'!$C$56</definedName>
    <definedName name="VAS072_D_Nereguliuojamo1" localSheetId="0">'Forma 3'!$C$40</definedName>
    <definedName name="VAS072_D_Nereguliuojamo1">'Forma 3'!$C$40</definedName>
    <definedName name="VAS072_D_Nereguliuojamo2" localSheetId="0">'Forma 3'!$C$41</definedName>
    <definedName name="VAS072_D_Nereguliuojamo2">'Forma 3'!$C$41</definedName>
    <definedName name="VAS072_D_Nereguliuojamo3" localSheetId="0">'Forma 3'!$C$55</definedName>
    <definedName name="VAS072_D_Nereguliuojamo3">'Forma 3'!$C$55</definedName>
    <definedName name="VAS072_D_Nereguliuojamo4" localSheetId="0">'Forma 3'!$C$89</definedName>
    <definedName name="VAS072_D_Nereguliuojamo4">'Forma 3'!$C$89</definedName>
    <definedName name="VAS072_D_Nuotekudumblot1" localSheetId="0">'Forma 3'!$C$26</definedName>
    <definedName name="VAS072_D_Nuotekudumblot1">'Forma 3'!$C$26</definedName>
    <definedName name="VAS072_D_Nuotekudumblot2" localSheetId="0">'Forma 3'!$C$50</definedName>
    <definedName name="VAS072_D_Nuotekudumblot2">'Forma 3'!$C$50</definedName>
    <definedName name="VAS072_D_Nuotekudumblot3" localSheetId="0">'Forma 3'!$C$84</definedName>
    <definedName name="VAS072_D_Nuotekudumblot3">'Forma 3'!$C$84</definedName>
    <definedName name="VAS072_D_Nuotekudumblot4" localSheetId="0">'Forma 3'!$C$98</definedName>
    <definedName name="VAS072_D_Nuotekudumblot4">'Forma 3'!$C$98</definedName>
    <definedName name="VAS072_D_Nuotekusurinki1" localSheetId="0">'Forma 3'!$C$16</definedName>
    <definedName name="VAS072_D_Nuotekusurinki1">'Forma 3'!$C$16</definedName>
    <definedName name="VAS072_D_Nuotekusurinki2" localSheetId="0">'Forma 3'!$C$48</definedName>
    <definedName name="VAS072_D_Nuotekusurinki2">'Forma 3'!$C$48</definedName>
    <definedName name="VAS072_D_Nuotekusurinki3" localSheetId="0">'Forma 3'!$C$82</definedName>
    <definedName name="VAS072_D_Nuotekusurinki3">'Forma 3'!$C$82</definedName>
    <definedName name="VAS072_D_Nuotekusurinki4" localSheetId="0">'Forma 3'!$C$96</definedName>
    <definedName name="VAS072_D_Nuotekusurinki4">'Forma 3'!$C$96</definedName>
    <definedName name="VAS072_D_Nuotekutvarkym1" localSheetId="0">'Forma 3'!$C$15</definedName>
    <definedName name="VAS072_D_Nuotekutvarkym1">'Forma 3'!$C$15</definedName>
    <definedName name="VAS072_D_Nuotekutvarkym2" localSheetId="0">'Forma 3'!$C$47</definedName>
    <definedName name="VAS072_D_Nuotekutvarkym2">'Forma 3'!$C$47</definedName>
    <definedName name="VAS072_D_Nuotekutvarkym3" localSheetId="0">'Forma 3'!$C$81</definedName>
    <definedName name="VAS072_D_Nuotekutvarkym3">'Forma 3'!$C$81</definedName>
    <definedName name="VAS072_D_Nuotekutvarkym4" localSheetId="0">'Forma 3'!$C$95</definedName>
    <definedName name="VAS072_D_Nuotekutvarkym4">'Forma 3'!$C$95</definedName>
    <definedName name="VAS072_D_Nuotekuvalymop1" localSheetId="0">'Forma 3'!$C$20</definedName>
    <definedName name="VAS072_D_Nuotekuvalymop1">'Forma 3'!$C$20</definedName>
    <definedName name="VAS072_D_Nuotekuvalymop2" localSheetId="0">'Forma 3'!$C$83</definedName>
    <definedName name="VAS072_D_Nuotekuvalymop2">'Forma 3'!$C$83</definedName>
    <definedName name="VAS072_D_Nuotekuvalymop3" localSheetId="0">'Forma 3'!$C$97</definedName>
    <definedName name="VAS072_D_Nuotekuvalymop3">'Forma 3'!$C$97</definedName>
    <definedName name="VAS072_D_Nuotekuvalymos1" localSheetId="0">'Forma 3'!$C$49</definedName>
    <definedName name="VAS072_D_Nuotekuvalymos1">'Forma 3'!$C$49</definedName>
    <definedName name="VAS072_D_Nurasytoisanau1" localSheetId="0">'Forma 3'!$C$75</definedName>
    <definedName name="VAS072_D_Nurasytoisanau1">'Forma 3'!$C$75</definedName>
    <definedName name="VAS072_D_Nusidevejimoam1" localSheetId="0">'Forma 3'!$C$66</definedName>
    <definedName name="VAS072_D_Nusidevejimoam1">'Forma 3'!$C$66</definedName>
    <definedName name="VAS072_D_Nusidevejimoam2" localSheetId="0">'Forma 3'!$C$67</definedName>
    <definedName name="VAS072_D_Nusidevejimoam2">'Forma 3'!$C$67</definedName>
    <definedName name="VAS072_D_Nusidevejimoam3" localSheetId="0">'Forma 3'!$C$68</definedName>
    <definedName name="VAS072_D_Nusidevejimoam3">'Forma 3'!$C$68</definedName>
    <definedName name="VAS072_D_Nusidevejimoam4" localSheetId="0">'Forma 3'!$C$69</definedName>
    <definedName name="VAS072_D_Nusidevejimoam4">'Forma 3'!$C$69</definedName>
    <definedName name="VAS072_D_Nusidevejimoam5" localSheetId="0">'Forma 3'!$C$73</definedName>
    <definedName name="VAS072_D_Nusidevejimoam5">'Forma 3'!$C$73</definedName>
    <definedName name="VAS072_D_Nusidevejimoam6" localSheetId="0">'Forma 3'!$C$74</definedName>
    <definedName name="VAS072_D_Nusidevejimoam6">'Forma 3'!$C$74</definedName>
    <definedName name="VAS072_D_Pagautenetekim1" localSheetId="0">'Forma 3'!$C$90</definedName>
    <definedName name="VAS072_D_Pagautenetekim1">'Forma 3'!$C$90</definedName>
    <definedName name="VAS072_D_Pajamos1" localSheetId="0">'Forma 3'!$C$10</definedName>
    <definedName name="VAS072_D_Pajamos1">'Forma 3'!$C$10</definedName>
    <definedName name="VAS072_D_Pajamosuzbuiti1" localSheetId="0">'Forma 3'!$C$17</definedName>
    <definedName name="VAS072_D_Pajamosuzbuiti1">'Forma 3'!$C$17</definedName>
    <definedName name="VAS072_D_Pajamosuzbuiti2" localSheetId="0">'Forma 3'!$C$21</definedName>
    <definedName name="VAS072_D_Pajamosuzbuiti2">'Forma 3'!$C$21</definedName>
    <definedName name="VAS072_D_Pajamosuzdumbl1" localSheetId="0">'Forma 3'!$C$27</definedName>
    <definedName name="VAS072_D_Pajamosuzdumbl1">'Forma 3'!$C$27</definedName>
    <definedName name="VAS072_D_Pajamosuzkitub1" localSheetId="0">'Forma 3'!$C$28</definedName>
    <definedName name="VAS072_D_Pajamosuzkitub1">'Forma 3'!$C$28</definedName>
    <definedName name="VAS072_D_Pajamosuzpadid1" localSheetId="0">'Forma 3'!$C$22</definedName>
    <definedName name="VAS072_D_Pajamosuzpadid1">'Forma 3'!$C$22</definedName>
    <definedName name="VAS072_D_Pajamosuzpavir2" localSheetId="0">'Forma 3'!$C$32</definedName>
    <definedName name="VAS072_D_Pajamosuzpavir2">'Forma 3'!$C$32</definedName>
    <definedName name="VAS072_D_Pajamosuzpavir3" localSheetId="0">'Forma 3'!$C$18</definedName>
    <definedName name="VAS072_D_Pajamosuzpavir3">'Forma 3'!$C$18</definedName>
    <definedName name="VAS072_D_Pajamosuzpavir4" localSheetId="0">'Forma 3'!$C$23</definedName>
    <definedName name="VAS072_D_Pajamosuzpavir4">'Forma 3'!$C$23</definedName>
    <definedName name="VAS072_D_Pajamosuzpavir5" localSheetId="0">'Forma 3'!$C$29</definedName>
    <definedName name="VAS072_D_Pajamosuzpavir5">'Forma 3'!$C$29</definedName>
    <definedName name="VAS072_D_Paramalabdarav1" localSheetId="0">'Forma 3'!$C$58</definedName>
    <definedName name="VAS072_D_Paramalabdarav1">'Forma 3'!$C$58</definedName>
    <definedName name="VAS072_D_Paskirstomosio1" localSheetId="0">'Forma 3'!$C$44</definedName>
    <definedName name="VAS072_D_Paskirstomosio1">'Forma 3'!$C$44</definedName>
    <definedName name="VAS072_D_Patirtospaluka1" localSheetId="0">'Forma 3'!$C$61</definedName>
    <definedName name="VAS072_D_Patirtospaluka1">'Forma 3'!$C$61</definedName>
    <definedName name="VAS072_D_Pavirsiniunuot1" localSheetId="0">'Forma 3'!$C$31</definedName>
    <definedName name="VAS072_D_Pavirsiniunuot1">'Forma 3'!$C$31</definedName>
    <definedName name="VAS072_D_Pavirsiniunuot2" localSheetId="0">'Forma 3'!$C$51</definedName>
    <definedName name="VAS072_D_Pavirsiniunuot2">'Forma 3'!$C$51</definedName>
    <definedName name="VAS072_D_Pavirsiniunuot3" localSheetId="0">'Forma 3'!$C$85</definedName>
    <definedName name="VAS072_D_Pavirsiniunuot3">'Forma 3'!$C$85</definedName>
    <definedName name="VAS072_D_Pavirsiniunuot4" localSheetId="0">'Forma 3'!$C$99</definedName>
    <definedName name="VAS072_D_Pavirsiniunuot4">'Forma 3'!$C$99</definedName>
    <definedName name="VAS072_D_Pelnasnuostoli1" localSheetId="0">'Forma 3'!$C$78</definedName>
    <definedName name="VAS072_D_Pelnasnuostoli1">'Forma 3'!$C$78</definedName>
    <definedName name="VAS072_D_Pelnomokestis1" localSheetId="0">'Forma 3'!$C$91</definedName>
    <definedName name="VAS072_D_Pelnomokestis1">'Forma 3'!$C$91</definedName>
    <definedName name="VAS072_D_Praeituataskai1" localSheetId="0">'Forma 3'!$C$77</definedName>
    <definedName name="VAS072_D_Praeituataskai1">'Forma 3'!$C$77</definedName>
    <definedName name="VAS072_D_Reprezentacijo1" localSheetId="0">'Forma 3'!$C$63</definedName>
    <definedName name="VAS072_D_Reprezentacijo1">'Forma 3'!$C$63</definedName>
    <definedName name="VAS072_D_Sanaudossusiju1" localSheetId="0">'Forma 3'!$C$72</definedName>
    <definedName name="VAS072_D_Sanaudossusiju1">'Forma 3'!$C$72</definedName>
    <definedName name="VAS072_D_Tantjemuismoko1" localSheetId="0">'Forma 3'!$C$59</definedName>
    <definedName name="VAS072_D_Tantjemuismoko1">'Forma 3'!$C$59</definedName>
    <definedName name="VAS072_F_Apskaitosveikl1AtaskaitinisLaikotarpis" localSheetId="0">'Forma 3'!$D$87</definedName>
    <definedName name="VAS072_F_Apskaitosveikl1AtaskaitinisLaikotarpis">'Forma 3'!$D$87</definedName>
    <definedName name="VAS072_F_Apskaitosveikl2AtaskaitinisLaikotarpis" localSheetId="0">'Forma 3'!$D$53</definedName>
    <definedName name="VAS072_F_Apskaitosveikl2AtaskaitinisLaikotarpis">'Forma 3'!$D$53</definedName>
    <definedName name="VAS072_F_Apskaitosveikl3AtaskaitinisLaikotarpis" localSheetId="0">'Forma 3'!$D$36</definedName>
    <definedName name="VAS072_F_Apskaitosveikl3AtaskaitinisLaikotarpis">'Forma 3'!$D$36</definedName>
    <definedName name="VAS072_F_Beviltiskossko1AtaskaitinisLaikotarpis" localSheetId="0">'Forma 3'!$D$57</definedName>
    <definedName name="VAS072_F_Beviltiskossko1AtaskaitinisLaikotarpis">'Forma 3'!$D$57</definedName>
    <definedName name="VAS072_F_Elektrosenergi1AtaskaitinisLaikotarpis" localSheetId="0">'Forma 3'!$D$25</definedName>
    <definedName name="VAS072_F_Elektrosenergi1AtaskaitinisLaikotarpis">'Forma 3'!$D$25</definedName>
    <definedName name="VAS072_F_Elektrosenergi2AtaskaitinisLaikotarpis" localSheetId="0">'Forma 3'!$D$43</definedName>
    <definedName name="VAS072_F_Elektrosenergi2AtaskaitinisLaikotarpis">'Forma 3'!$D$43</definedName>
    <definedName name="VAS072_F_Garantiniamtie1AtaskaitinisLaikotarpis" localSheetId="0">'Forma 3'!$D$37</definedName>
    <definedName name="VAS072_F_Garantiniamtie1AtaskaitinisLaikotarpis">'Forma 3'!$D$37</definedName>
    <definedName name="VAS072_F_Geriamojovande10AtaskaitinisLaikotarpis" localSheetId="0">'Forma 3'!$D$94</definedName>
    <definedName name="VAS072_F_Geriamojovande10AtaskaitinisLaikotarpis">'Forma 3'!$D$94</definedName>
    <definedName name="VAS072_F_Geriamojovande1AtaskaitinisLaikotarpis" localSheetId="0">'Forma 3'!$D$11</definedName>
    <definedName name="VAS072_F_Geriamojovande1AtaskaitinisLaikotarpis">'Forma 3'!$D$11</definedName>
    <definedName name="VAS072_F_Geriamojovande2AtaskaitinisLaikotarpis" localSheetId="0">'Forma 3'!$D$12</definedName>
    <definedName name="VAS072_F_Geriamojovande2AtaskaitinisLaikotarpis">'Forma 3'!$D$12</definedName>
    <definedName name="VAS072_F_Geriamojovande3AtaskaitinisLaikotarpis" localSheetId="0">'Forma 3'!$D$13</definedName>
    <definedName name="VAS072_F_Geriamojovande3AtaskaitinisLaikotarpis">'Forma 3'!$D$13</definedName>
    <definedName name="VAS072_F_Geriamojovande5AtaskaitinisLaikotarpis" localSheetId="0">'Forma 3'!$D$45</definedName>
    <definedName name="VAS072_F_Geriamojovande5AtaskaitinisLaikotarpis">'Forma 3'!$D$45</definedName>
    <definedName name="VAS072_F_Geriamojovande6AtaskaitinisLaikotarpis" localSheetId="0">'Forma 3'!$D$46</definedName>
    <definedName name="VAS072_F_Geriamojovande6AtaskaitinisLaikotarpis">'Forma 3'!$D$46</definedName>
    <definedName name="VAS072_F_Geriamojovande7AtaskaitinisLaikotarpis" localSheetId="0">'Forma 3'!$D$79</definedName>
    <definedName name="VAS072_F_Geriamojovande7AtaskaitinisLaikotarpis">'Forma 3'!$D$79</definedName>
    <definedName name="VAS072_F_Geriamojovande8AtaskaitinisLaikotarpis" localSheetId="0">'Forma 3'!$D$80</definedName>
    <definedName name="VAS072_F_Geriamojovande8AtaskaitinisLaikotarpis">'Forma 3'!$D$80</definedName>
    <definedName name="VAS072_F_Geriamojovande9AtaskaitinisLaikotarpis" localSheetId="0">'Forma 3'!$D$93</definedName>
    <definedName name="VAS072_F_Geriamojovande9AtaskaitinisLaikotarpis">'Forma 3'!$D$93</definedName>
    <definedName name="VAS072_F_Grynasispelnas1AtaskaitinisLaikotarpis" localSheetId="0">'Forma 3'!$D$92</definedName>
    <definedName name="VAS072_F_Grynasispelnas1AtaskaitinisLaikotarpis">'Forma 3'!$D$92</definedName>
    <definedName name="VAS072_F_Gvtntilgalaiki1AtaskaitinisLaikotarpis" localSheetId="0">'Forma 3'!$D$14</definedName>
    <definedName name="VAS072_F_Gvtntilgalaiki1AtaskaitinisLaikotarpis">'Forma 3'!$D$14</definedName>
    <definedName name="VAS072_F_Gvtntilgalaiki2AtaskaitinisLaikotarpis" localSheetId="0">'Forma 3'!$D$19</definedName>
    <definedName name="VAS072_F_Gvtntilgalaiki2AtaskaitinisLaikotarpis">'Forma 3'!$D$19</definedName>
    <definedName name="VAS072_F_Gvtntilgalaiki3AtaskaitinisLaikotarpis" localSheetId="0">'Forma 3'!$D$24</definedName>
    <definedName name="VAS072_F_Gvtntilgalaiki3AtaskaitinisLaikotarpis">'Forma 3'!$D$24</definedName>
    <definedName name="VAS072_F_Gvtntilgalaiki4AtaskaitinisLaikotarpis" localSheetId="0">'Forma 3'!$D$30</definedName>
    <definedName name="VAS072_F_Gvtntilgalaiki4AtaskaitinisLaikotarpis">'Forma 3'!$D$30</definedName>
    <definedName name="VAS072_F_Gvtntilgalaiki5AtaskaitinisLaikotarpis" localSheetId="0">'Forma 3'!$D$33</definedName>
    <definedName name="VAS072_F_Gvtntilgalaiki5AtaskaitinisLaikotarpis">'Forma 3'!$D$33</definedName>
    <definedName name="VAS072_F_Gvtntilgalaiki7AtaskaitinisLaikotarpis" localSheetId="0">'Forma 3'!$D$39</definedName>
    <definedName name="VAS072_F_Gvtntilgalaiki7AtaskaitinisLaikotarpis">'Forma 3'!$D$39</definedName>
    <definedName name="VAS072_F_Gvtntilgalaiki8AtaskaitinisLaikotarpis" localSheetId="0">'Forma 3'!$D$42</definedName>
    <definedName name="VAS072_F_Gvtntilgalaiki8AtaskaitinisLaikotarpis">'Forma 3'!$D$42</definedName>
    <definedName name="VAS072_F_Ismokosivairio1AtaskaitinisLaikotarpis" localSheetId="0">'Forma 3'!$D$70</definedName>
    <definedName name="VAS072_F_Ismokosivairio1AtaskaitinisLaikotarpis">'Forma 3'!$D$70</definedName>
    <definedName name="VAS072_F_Kitosreguliuoj1AtaskaitinisLaikotarpis" localSheetId="0">'Forma 3'!$D$35</definedName>
    <definedName name="VAS072_F_Kitosreguliuoj1AtaskaitinisLaikotarpis">'Forma 3'!$D$35</definedName>
    <definedName name="VAS072_F_Kitosreguliuoj2AtaskaitinisLaikotarpis" localSheetId="0">'Forma 3'!$D$38</definedName>
    <definedName name="VAS072_F_Kitosreguliuoj2AtaskaitinisLaikotarpis">'Forma 3'!$D$38</definedName>
    <definedName name="VAS072_F_Kitosreguliuoj3AtaskaitinisLaikotarpis" localSheetId="0">'Forma 3'!$D$54</definedName>
    <definedName name="VAS072_F_Kitosreguliuoj3AtaskaitinisLaikotarpis">'Forma 3'!$D$54</definedName>
    <definedName name="VAS072_F_Kitosreguliuoj4AtaskaitinisLaikotarpis" localSheetId="0">'Forma 3'!$D$76</definedName>
    <definedName name="VAS072_F_Kitosreguliuoj4AtaskaitinisLaikotarpis">'Forma 3'!$D$76</definedName>
    <definedName name="VAS072_F_Kitosreguliuoj5AtaskaitinisLaikotarpis" localSheetId="0">'Forma 3'!$D$88</definedName>
    <definedName name="VAS072_F_Kitosreguliuoj5AtaskaitinisLaikotarpis">'Forma 3'!$D$88</definedName>
    <definedName name="VAS072_F_Kituveiklupaja1AtaskaitinisLaikotarpis" localSheetId="0">'Forma 3'!$D$34</definedName>
    <definedName name="VAS072_F_Kituveiklupaja1AtaskaitinisLaikotarpis">'Forma 3'!$D$34</definedName>
    <definedName name="VAS072_F_Kituveiklupeln1AtaskaitinisLaikotarpis" localSheetId="0">'Forma 3'!$D$86</definedName>
    <definedName name="VAS072_F_Kituveiklupeln1AtaskaitinisLaikotarpis">'Forma 3'!$D$86</definedName>
    <definedName name="VAS072_F_Kituveiklusana1AtaskaitinisLaikotarpis" localSheetId="0">'Forma 3'!$D$52</definedName>
    <definedName name="VAS072_F_Kituveiklusana1AtaskaitinisLaikotarpis">'Forma 3'!$D$52</definedName>
    <definedName name="VAS072_F_Komandiruociup1AtaskaitinisLaikotarpis" localSheetId="0">'Forma 3'!$D$62</definedName>
    <definedName name="VAS072_F_Komandiruociup1AtaskaitinisLaikotarpis">'Forma 3'!$D$62</definedName>
    <definedName name="VAS072_F_Mokymudalyvium1AtaskaitinisLaikotarpis" localSheetId="0">'Forma 3'!$D$71</definedName>
    <definedName name="VAS072_F_Mokymudalyvium1AtaskaitinisLaikotarpis">'Forma 3'!$D$71</definedName>
    <definedName name="VAS072_F_Narystesstojam1AtaskaitinisLaikotarpis" localSheetId="0">'Forma 3'!$D$60</definedName>
    <definedName name="VAS072_F_Narystesstojam1AtaskaitinisLaikotarpis">'Forma 3'!$D$60</definedName>
    <definedName name="VAS072_F_Nebaigtosstaty1AtaskaitinisLaikotarpis" localSheetId="0">'Forma 3'!$D$65</definedName>
    <definedName name="VAS072_F_Nebaigtosstaty1AtaskaitinisLaikotarpis">'Forma 3'!$D$65</definedName>
    <definedName name="VAS072_F_Nenaudojamolik1AtaskaitinisLaikotarpis" localSheetId="0">'Forma 3'!$D$64</definedName>
    <definedName name="VAS072_F_Nenaudojamolik1AtaskaitinisLaikotarpis">'Forma 3'!$D$64</definedName>
    <definedName name="VAS072_F_Nepaskirstomos1AtaskaitinisLaikotarpis" localSheetId="0">'Forma 3'!$D$56</definedName>
    <definedName name="VAS072_F_Nepaskirstomos1AtaskaitinisLaikotarpis">'Forma 3'!$D$56</definedName>
    <definedName name="VAS072_F_Nereguliuojamo1AtaskaitinisLaikotarpis" localSheetId="0">'Forma 3'!$D$40</definedName>
    <definedName name="VAS072_F_Nereguliuojamo1AtaskaitinisLaikotarpis">'Forma 3'!$D$40</definedName>
    <definedName name="VAS072_F_Nereguliuojamo2AtaskaitinisLaikotarpis" localSheetId="0">'Forma 3'!$D$41</definedName>
    <definedName name="VAS072_F_Nereguliuojamo2AtaskaitinisLaikotarpis">'Forma 3'!$D$41</definedName>
    <definedName name="VAS072_F_Nereguliuojamo3AtaskaitinisLaikotarpis" localSheetId="0">'Forma 3'!$D$55</definedName>
    <definedName name="VAS072_F_Nereguliuojamo3AtaskaitinisLaikotarpis">'Forma 3'!$D$55</definedName>
    <definedName name="VAS072_F_Nereguliuojamo4AtaskaitinisLaikotarpis" localSheetId="0">'Forma 3'!$D$89</definedName>
    <definedName name="VAS072_F_Nereguliuojamo4AtaskaitinisLaikotarpis">'Forma 3'!$D$89</definedName>
    <definedName name="VAS072_F_Nuotekudumblot1AtaskaitinisLaikotarpis" localSheetId="0">'Forma 3'!$D$26</definedName>
    <definedName name="VAS072_F_Nuotekudumblot1AtaskaitinisLaikotarpis">'Forma 3'!$D$26</definedName>
    <definedName name="VAS072_F_Nuotekudumblot2AtaskaitinisLaikotarpis" localSheetId="0">'Forma 3'!$D$50</definedName>
    <definedName name="VAS072_F_Nuotekudumblot2AtaskaitinisLaikotarpis">'Forma 3'!$D$50</definedName>
    <definedName name="VAS072_F_Nuotekudumblot3AtaskaitinisLaikotarpis" localSheetId="0">'Forma 3'!$D$84</definedName>
    <definedName name="VAS072_F_Nuotekudumblot3AtaskaitinisLaikotarpis">'Forma 3'!$D$84</definedName>
    <definedName name="VAS072_F_Nuotekudumblot4AtaskaitinisLaikotarpis" localSheetId="0">'Forma 3'!$D$98</definedName>
    <definedName name="VAS072_F_Nuotekudumblot4AtaskaitinisLaikotarpis">'Forma 3'!$D$98</definedName>
    <definedName name="VAS072_F_Nuotekusurinki1AtaskaitinisLaikotarpis" localSheetId="0">'Forma 3'!$D$16</definedName>
    <definedName name="VAS072_F_Nuotekusurinki1AtaskaitinisLaikotarpis">'Forma 3'!$D$16</definedName>
    <definedName name="VAS072_F_Nuotekusurinki2AtaskaitinisLaikotarpis" localSheetId="0">'Forma 3'!$D$48</definedName>
    <definedName name="VAS072_F_Nuotekusurinki2AtaskaitinisLaikotarpis">'Forma 3'!$D$48</definedName>
    <definedName name="VAS072_F_Nuotekusurinki3AtaskaitinisLaikotarpis" localSheetId="0">'Forma 3'!$D$82</definedName>
    <definedName name="VAS072_F_Nuotekusurinki3AtaskaitinisLaikotarpis">'Forma 3'!$D$82</definedName>
    <definedName name="VAS072_F_Nuotekusurinki4AtaskaitinisLaikotarpis" localSheetId="0">'Forma 3'!$D$96</definedName>
    <definedName name="VAS072_F_Nuotekusurinki4AtaskaitinisLaikotarpis">'Forma 3'!$D$96</definedName>
    <definedName name="VAS072_F_Nuotekutvarkym1AtaskaitinisLaikotarpis" localSheetId="0">'Forma 3'!$D$15</definedName>
    <definedName name="VAS072_F_Nuotekutvarkym1AtaskaitinisLaikotarpis">'Forma 3'!$D$15</definedName>
    <definedName name="VAS072_F_Nuotekutvarkym2AtaskaitinisLaikotarpis" localSheetId="0">'Forma 3'!$D$47</definedName>
    <definedName name="VAS072_F_Nuotekutvarkym2AtaskaitinisLaikotarpis">'Forma 3'!$D$47</definedName>
    <definedName name="VAS072_F_Nuotekutvarkym3AtaskaitinisLaikotarpis" localSheetId="0">'Forma 3'!$D$81</definedName>
    <definedName name="VAS072_F_Nuotekutvarkym3AtaskaitinisLaikotarpis">'Forma 3'!$D$81</definedName>
    <definedName name="VAS072_F_Nuotekutvarkym4AtaskaitinisLaikotarpis" localSheetId="0">'Forma 3'!$D$95</definedName>
    <definedName name="VAS072_F_Nuotekutvarkym4AtaskaitinisLaikotarpis">'Forma 3'!$D$95</definedName>
    <definedName name="VAS072_F_Nuotekuvalymop1AtaskaitinisLaikotarpis" localSheetId="0">'Forma 3'!$D$20</definedName>
    <definedName name="VAS072_F_Nuotekuvalymop1AtaskaitinisLaikotarpis">'Forma 3'!$D$20</definedName>
    <definedName name="VAS072_F_Nuotekuvalymop2AtaskaitinisLaikotarpis" localSheetId="0">'Forma 3'!$D$83</definedName>
    <definedName name="VAS072_F_Nuotekuvalymop2AtaskaitinisLaikotarpis">'Forma 3'!$D$83</definedName>
    <definedName name="VAS072_F_Nuotekuvalymop3AtaskaitinisLaikotarpis" localSheetId="0">'Forma 3'!$D$97</definedName>
    <definedName name="VAS072_F_Nuotekuvalymop3AtaskaitinisLaikotarpis">'Forma 3'!$D$97</definedName>
    <definedName name="VAS072_F_Nuotekuvalymos1AtaskaitinisLaikotarpis" localSheetId="0">'Forma 3'!$D$49</definedName>
    <definedName name="VAS072_F_Nuotekuvalymos1AtaskaitinisLaikotarpis">'Forma 3'!$D$49</definedName>
    <definedName name="VAS072_F_Nurasytoisanau1AtaskaitinisLaikotarpis" localSheetId="0">'Forma 3'!$D$75</definedName>
    <definedName name="VAS072_F_Nurasytoisanau1AtaskaitinisLaikotarpis">'Forma 3'!$D$75</definedName>
    <definedName name="VAS072_F_Nusidevejimoam1AtaskaitinisLaikotarpis" localSheetId="0">'Forma 3'!$D$66</definedName>
    <definedName name="VAS072_F_Nusidevejimoam1AtaskaitinisLaikotarpis">'Forma 3'!$D$66</definedName>
    <definedName name="VAS072_F_Nusidevejimoam2AtaskaitinisLaikotarpis" localSheetId="0">'Forma 3'!$D$67</definedName>
    <definedName name="VAS072_F_Nusidevejimoam2AtaskaitinisLaikotarpis">'Forma 3'!$D$67</definedName>
    <definedName name="VAS072_F_Nusidevejimoam3AtaskaitinisLaikotarpis" localSheetId="0">'Forma 3'!$D$68</definedName>
    <definedName name="VAS072_F_Nusidevejimoam3AtaskaitinisLaikotarpis">'Forma 3'!$D$68</definedName>
    <definedName name="VAS072_F_Nusidevejimoam4AtaskaitinisLaikotarpis" localSheetId="0">'Forma 3'!$D$69</definedName>
    <definedName name="VAS072_F_Nusidevejimoam4AtaskaitinisLaikotarpis">'Forma 3'!$D$69</definedName>
    <definedName name="VAS072_F_Nusidevejimoam5AtaskaitinisLaikotarpis" localSheetId="0">'Forma 3'!$D$73</definedName>
    <definedName name="VAS072_F_Nusidevejimoam5AtaskaitinisLaikotarpis">'Forma 3'!$D$73</definedName>
    <definedName name="VAS072_F_Nusidevejimoam6AtaskaitinisLaikotarpis" localSheetId="0">'Forma 3'!$D$74</definedName>
    <definedName name="VAS072_F_Nusidevejimoam6AtaskaitinisLaikotarpis">'Forma 3'!$D$74</definedName>
    <definedName name="VAS072_F_Pagautenetekim1AtaskaitinisLaikotarpis" localSheetId="0">'Forma 3'!$D$90</definedName>
    <definedName name="VAS072_F_Pagautenetekim1AtaskaitinisLaikotarpis">'Forma 3'!$D$90</definedName>
    <definedName name="VAS072_F_Pajamos1AtaskaitinisLaikotarpis" localSheetId="0">'Forma 3'!$D$10</definedName>
    <definedName name="VAS072_F_Pajamos1AtaskaitinisLaikotarpis">'Forma 3'!$D$10</definedName>
    <definedName name="VAS072_F_Pajamosuzbuiti1AtaskaitinisLaikotarpis" localSheetId="0">'Forma 3'!$D$17</definedName>
    <definedName name="VAS072_F_Pajamosuzbuiti1AtaskaitinisLaikotarpis">'Forma 3'!$D$17</definedName>
    <definedName name="VAS072_F_Pajamosuzbuiti2AtaskaitinisLaikotarpis" localSheetId="0">'Forma 3'!$D$21</definedName>
    <definedName name="VAS072_F_Pajamosuzbuiti2AtaskaitinisLaikotarpis">'Forma 3'!$D$21</definedName>
    <definedName name="VAS072_F_Pajamosuzdumbl1AtaskaitinisLaikotarpis" localSheetId="0">'Forma 3'!$D$27</definedName>
    <definedName name="VAS072_F_Pajamosuzdumbl1AtaskaitinisLaikotarpis">'Forma 3'!$D$27</definedName>
    <definedName name="VAS072_F_Pajamosuzkitub1AtaskaitinisLaikotarpis" localSheetId="0">'Forma 3'!$D$28</definedName>
    <definedName name="VAS072_F_Pajamosuzkitub1AtaskaitinisLaikotarpis">'Forma 3'!$D$28</definedName>
    <definedName name="VAS072_F_Pajamosuzpadid1AtaskaitinisLaikotarpis" localSheetId="0">'Forma 3'!$D$22</definedName>
    <definedName name="VAS072_F_Pajamosuzpadid1AtaskaitinisLaikotarpis">'Forma 3'!$D$22</definedName>
    <definedName name="VAS072_F_Pajamosuzpavir2AtaskaitinisLaikotarpis" localSheetId="0">'Forma 3'!$D$32</definedName>
    <definedName name="VAS072_F_Pajamosuzpavir2AtaskaitinisLaikotarpis">'Forma 3'!$D$32</definedName>
    <definedName name="VAS072_F_Pajamosuzpavir3AtaskaitinisLaikotarpis" localSheetId="0">'Forma 3'!$D$18</definedName>
    <definedName name="VAS072_F_Pajamosuzpavir3AtaskaitinisLaikotarpis">'Forma 3'!$D$18</definedName>
    <definedName name="VAS072_F_Pajamosuzpavir4AtaskaitinisLaikotarpis" localSheetId="0">'Forma 3'!$D$23</definedName>
    <definedName name="VAS072_F_Pajamosuzpavir4AtaskaitinisLaikotarpis">'Forma 3'!$D$23</definedName>
    <definedName name="VAS072_F_Pajamosuzpavir5AtaskaitinisLaikotarpis" localSheetId="0">'Forma 3'!$D$29</definedName>
    <definedName name="VAS072_F_Pajamosuzpavir5AtaskaitinisLaikotarpis">'Forma 3'!$D$29</definedName>
    <definedName name="VAS072_F_Paramalabdarav1AtaskaitinisLaikotarpis" localSheetId="0">'Forma 3'!$D$58</definedName>
    <definedName name="VAS072_F_Paramalabdarav1AtaskaitinisLaikotarpis">'Forma 3'!$D$58</definedName>
    <definedName name="VAS072_F_Paskirstomosio1AtaskaitinisLaikotarpis" localSheetId="0">'Forma 3'!$D$44</definedName>
    <definedName name="VAS072_F_Paskirstomosio1AtaskaitinisLaikotarpis">'Forma 3'!$D$44</definedName>
    <definedName name="VAS072_F_Patirtospaluka1AtaskaitinisLaikotarpis" localSheetId="0">'Forma 3'!$D$61</definedName>
    <definedName name="VAS072_F_Patirtospaluka1AtaskaitinisLaikotarpis">'Forma 3'!$D$61</definedName>
    <definedName name="VAS072_F_Pavirsiniunuot1AtaskaitinisLaikotarpis" localSheetId="0">'Forma 3'!$D$31</definedName>
    <definedName name="VAS072_F_Pavirsiniunuot1AtaskaitinisLaikotarpis">'Forma 3'!$D$31</definedName>
    <definedName name="VAS072_F_Pavirsiniunuot2AtaskaitinisLaikotarpis" localSheetId="0">'Forma 3'!$D$51</definedName>
    <definedName name="VAS072_F_Pavirsiniunuot2AtaskaitinisLaikotarpis">'Forma 3'!$D$51</definedName>
    <definedName name="VAS072_F_Pavirsiniunuot3AtaskaitinisLaikotarpis" localSheetId="0">'Forma 3'!$D$85</definedName>
    <definedName name="VAS072_F_Pavirsiniunuot3AtaskaitinisLaikotarpis">'Forma 3'!$D$85</definedName>
    <definedName name="VAS072_F_Pavirsiniunuot4AtaskaitinisLaikotarpis" localSheetId="0">'Forma 3'!$D$99</definedName>
    <definedName name="VAS072_F_Pavirsiniunuot4AtaskaitinisLaikotarpis">'Forma 3'!$D$99</definedName>
    <definedName name="VAS072_F_Pelnasnuostoli1AtaskaitinisLaikotarpis" localSheetId="0">'Forma 3'!$D$78</definedName>
    <definedName name="VAS072_F_Pelnasnuostoli1AtaskaitinisLaikotarpis">'Forma 3'!$D$78</definedName>
    <definedName name="VAS072_F_Pelnomokestis1AtaskaitinisLaikotarpis" localSheetId="0">'Forma 3'!$D$91</definedName>
    <definedName name="VAS072_F_Pelnomokestis1AtaskaitinisLaikotarpis">'Forma 3'!$D$91</definedName>
    <definedName name="VAS072_F_Praeituataskai1AtaskaitinisLaikotarpis" localSheetId="0">'Forma 3'!$D$77</definedName>
    <definedName name="VAS072_F_Praeituataskai1AtaskaitinisLaikotarpis">'Forma 3'!$D$77</definedName>
    <definedName name="VAS072_F_Reprezentacijo1AtaskaitinisLaikotarpis" localSheetId="0">'Forma 3'!$D$63</definedName>
    <definedName name="VAS072_F_Reprezentacijo1AtaskaitinisLaikotarpis">'Forma 3'!$D$63</definedName>
    <definedName name="VAS072_F_Sanaudossusiju1AtaskaitinisLaikotarpis" localSheetId="0">'Forma 3'!$D$72</definedName>
    <definedName name="VAS072_F_Sanaudossusiju1AtaskaitinisLaikotarpis">'Forma 3'!$D$72</definedName>
    <definedName name="VAS072_F_Tantjemuismoko1AtaskaitinisLaikotarpis" localSheetId="0">'Forma 3'!$D$59</definedName>
    <definedName name="VAS072_F_Tantjemuismoko1AtaskaitinisLaikotarpis">'Forma 3'!$D$59</definedName>
    <definedName name="VAS073_D_1IS" localSheetId="1">'Forma 4'!$D$9</definedName>
    <definedName name="VAS073_D_1IS">'Forma 4'!$D$9</definedName>
    <definedName name="VAS073_D_31GeriamojoVandens" localSheetId="1">'Forma 4'!$F$9</definedName>
    <definedName name="VAS073_D_31GeriamojoVandens">'Forma 4'!$F$9</definedName>
    <definedName name="VAS073_D_32GeriamojoVandens" localSheetId="1">'Forma 4'!$G$9</definedName>
    <definedName name="VAS073_D_32GeriamojoVandens">'Forma 4'!$G$9</definedName>
    <definedName name="VAS073_D_33GeriamojoVandens" localSheetId="1">'Forma 4'!$H$9</definedName>
    <definedName name="VAS073_D_33GeriamojoVandens">'Forma 4'!$H$9</definedName>
    <definedName name="VAS073_D_3IsViso" localSheetId="1">'Forma 4'!$E$9</definedName>
    <definedName name="VAS073_D_3IsViso">'Forma 4'!$E$9</definedName>
    <definedName name="VAS073_D_41NuotekuSurinkimas" localSheetId="1">'Forma 4'!$J$9</definedName>
    <definedName name="VAS073_D_41NuotekuSurinkimas">'Forma 4'!$J$9</definedName>
    <definedName name="VAS073_D_42NuotekuValymas" localSheetId="1">'Forma 4'!$K$9</definedName>
    <definedName name="VAS073_D_42NuotekuValymas">'Forma 4'!$K$9</definedName>
    <definedName name="VAS073_D_43NuotekuDumblo" localSheetId="1">'Forma 4'!$L$9</definedName>
    <definedName name="VAS073_D_43NuotekuDumblo">'Forma 4'!$L$9</definedName>
    <definedName name="VAS073_D_4IsViso" localSheetId="1">'Forma 4'!$I$9</definedName>
    <definedName name="VAS073_D_4IsViso">'Forma 4'!$I$9</definedName>
    <definedName name="VAS073_D_5PavirsiniuNuoteku" localSheetId="1">'Forma 4'!$M$9</definedName>
    <definedName name="VAS073_D_5PavirsiniuNuoteku">'Forma 4'!$M$9</definedName>
    <definedName name="VAS073_D_6KitosReguliuojamosios" localSheetId="1">'Forma 4'!$N$9</definedName>
    <definedName name="VAS073_D_6KitosReguliuojamosios">'Forma 4'!$N$9</definedName>
    <definedName name="VAS073_D_7KitosVeiklos" localSheetId="1">'Forma 4'!$Q$9</definedName>
    <definedName name="VAS073_D_7KitosVeiklos">'Forma 4'!$Q$9</definedName>
    <definedName name="VAS073_D_Administracine1" localSheetId="1">'Forma 4'!$C$68</definedName>
    <definedName name="VAS073_D_Administracine1">'Forma 4'!$C$68</definedName>
    <definedName name="VAS073_D_Administracine2" localSheetId="1">'Forma 4'!$C$121</definedName>
    <definedName name="VAS073_D_Administracine2">'Forma 4'!$C$121</definedName>
    <definedName name="VAS073_D_Administracine3" localSheetId="1">'Forma 4'!$C$218</definedName>
    <definedName name="VAS073_D_Administracine3">'Forma 4'!$C$218</definedName>
    <definedName name="VAS073_D_Apskaitosiraud1" localSheetId="1">'Forma 4'!$C$78</definedName>
    <definedName name="VAS073_D_Apskaitosiraud1">'Forma 4'!$C$78</definedName>
    <definedName name="VAS073_D_Apskaitosiraud2" localSheetId="1">'Forma 4'!$C$131</definedName>
    <definedName name="VAS073_D_Apskaitosiraud2">'Forma 4'!$C$131</definedName>
    <definedName name="VAS073_D_Apskaitosiraud3" localSheetId="1">'Forma 4'!$C$183</definedName>
    <definedName name="VAS073_D_Apskaitosiraud3">'Forma 4'!$C$183</definedName>
    <definedName name="VAS073_D_Apskaitosiraud4" localSheetId="1">'Forma 4'!$C$228</definedName>
    <definedName name="VAS073_D_Apskaitosiraud4">'Forma 4'!$C$228</definedName>
    <definedName name="VAS073_D_Apskaitosveikla1" localSheetId="1">'Forma 4'!$O$9</definedName>
    <definedName name="VAS073_D_Apskaitosveikla1">'Forma 4'!$O$9</definedName>
    <definedName name="VAS073_D_Avarijusalinim1" localSheetId="1">'Forma 4'!$C$18</definedName>
    <definedName name="VAS073_D_Avarijusalinim1">'Forma 4'!$C$18</definedName>
    <definedName name="VAS073_D_Avarijusalinim2" localSheetId="1">'Forma 4'!$C$49</definedName>
    <definedName name="VAS073_D_Avarijusalinim2">'Forma 4'!$C$49</definedName>
    <definedName name="VAS073_D_Avarijusalinim3" localSheetId="1">'Forma 4'!$C$105</definedName>
    <definedName name="VAS073_D_Avarijusalinim3">'Forma 4'!$C$105</definedName>
    <definedName name="VAS073_D_Avarijusalinim4" localSheetId="1">'Forma 4'!$C$157</definedName>
    <definedName name="VAS073_D_Avarijusalinim4">'Forma 4'!$C$157</definedName>
    <definedName name="VAS073_D_Avarijusalinim5" localSheetId="1">'Forma 4'!$C$202</definedName>
    <definedName name="VAS073_D_Avarijusalinim5">'Forma 4'!$C$202</definedName>
    <definedName name="VAS073_D_Bankopaslauguk1" localSheetId="1">'Forma 4'!$C$66</definedName>
    <definedName name="VAS073_D_Bankopaslauguk1">'Forma 4'!$C$66</definedName>
    <definedName name="VAS073_D_Bankopaslauguk2" localSheetId="1">'Forma 4'!$C$119</definedName>
    <definedName name="VAS073_D_Bankopaslauguk2">'Forma 4'!$C$119</definedName>
    <definedName name="VAS073_D_Bankopaslauguk3" localSheetId="1">'Forma 4'!$C$171</definedName>
    <definedName name="VAS073_D_Bankopaslauguk3">'Forma 4'!$C$171</definedName>
    <definedName name="VAS073_D_Bankopaslauguk4" localSheetId="1">'Forma 4'!$C$216</definedName>
    <definedName name="VAS073_D_Bankopaslauguk4">'Forma 4'!$C$216</definedName>
    <definedName name="VAS073_D_Bendrosiospast1" localSheetId="1">'Forma 4'!$C$27</definedName>
    <definedName name="VAS073_D_Bendrosiospast1">'Forma 4'!$C$27</definedName>
    <definedName name="VAS073_D_Bendrosiossana1" localSheetId="1">'Forma 4'!$C$190</definedName>
    <definedName name="VAS073_D_Bendrosiossana1">'Forma 4'!$C$190</definedName>
    <definedName name="VAS073_D_Bendrujusanaud1" localSheetId="1">'Forma 4'!$C$241</definedName>
    <definedName name="VAS073_D_Bendrujusanaud1">'Forma 4'!$C$241</definedName>
    <definedName name="VAS073_D_Bendrupatalpus1" localSheetId="1">'Forma 4'!$C$192</definedName>
    <definedName name="VAS073_D_Bendrupatalpus1">'Forma 4'!$C$192</definedName>
    <definedName name="VAS073_D_Cpunktui1" localSheetId="1">'Forma 4'!$C$145</definedName>
    <definedName name="VAS073_D_Cpunktui1">'Forma 4'!$C$145</definedName>
    <definedName name="VAS073_D_Cpunktui2" localSheetId="1">'Forma 4'!$C$148</definedName>
    <definedName name="VAS073_D_Cpunktui2">'Forma 4'!$C$148</definedName>
    <definedName name="VAS073_D_Cpunktui3" localSheetId="1">'Forma 4'!$C$151</definedName>
    <definedName name="VAS073_D_Cpunktui3">'Forma 4'!$C$151</definedName>
    <definedName name="VAS073_D_Cpunktui4" localSheetId="1">'Forma 4'!$C$153</definedName>
    <definedName name="VAS073_D_Cpunktui4">'Forma 4'!$C$153</definedName>
    <definedName name="VAS073_D_Cpunktui5" localSheetId="1">'Forma 4'!$C$160</definedName>
    <definedName name="VAS073_D_Cpunktui5">'Forma 4'!$C$160</definedName>
    <definedName name="VAS073_D_Cpunktui6" localSheetId="1">'Forma 4'!$C$166</definedName>
    <definedName name="VAS073_D_Cpunktui6">'Forma 4'!$C$166</definedName>
    <definedName name="VAS073_D_Cpunktui7" localSheetId="1">'Forma 4'!$C$170</definedName>
    <definedName name="VAS073_D_Cpunktui7">'Forma 4'!$C$170</definedName>
    <definedName name="VAS073_D_Cpunktui8" localSheetId="1">'Forma 4'!$C$173</definedName>
    <definedName name="VAS073_D_Cpunktui8">'Forma 4'!$C$173</definedName>
    <definedName name="VAS073_D_Darbdavioimoku1" localSheetId="1">'Forma 4'!$C$54</definedName>
    <definedName name="VAS073_D_Darbdavioimoku1">'Forma 4'!$C$54</definedName>
    <definedName name="VAS073_D_Darbdavioimoku2" localSheetId="1">'Forma 4'!$C$110</definedName>
    <definedName name="VAS073_D_Darbdavioimoku2">'Forma 4'!$C$110</definedName>
    <definedName name="VAS073_D_Darbdavioimoku3" localSheetId="1">'Forma 4'!$C$162</definedName>
    <definedName name="VAS073_D_Darbdavioimoku3">'Forma 4'!$C$162</definedName>
    <definedName name="VAS073_D_Darbdavioimoku4" localSheetId="1">'Forma 4'!$C$207</definedName>
    <definedName name="VAS073_D_Darbdavioimoku4">'Forma 4'!$C$207</definedName>
    <definedName name="VAS073_D_Darbosaugossan1" localSheetId="1">'Forma 4'!$C$55</definedName>
    <definedName name="VAS073_D_Darbosaugossan1">'Forma 4'!$C$55</definedName>
    <definedName name="VAS073_D_Darbosaugossan2" localSheetId="1">'Forma 4'!$C$111</definedName>
    <definedName name="VAS073_D_Darbosaugossan2">'Forma 4'!$C$111</definedName>
    <definedName name="VAS073_D_Darbosaugossan3" localSheetId="1">'Forma 4'!$C$163</definedName>
    <definedName name="VAS073_D_Darbosaugossan3">'Forma 4'!$C$163</definedName>
    <definedName name="VAS073_D_Darbosaugossan4" localSheetId="1">'Forma 4'!$C$208</definedName>
    <definedName name="VAS073_D_Darbosaugossan4">'Forma 4'!$C$208</definedName>
    <definedName name="VAS073_D_Darbouzmokesci1" localSheetId="1">'Forma 4'!$C$21</definedName>
    <definedName name="VAS073_D_Darbouzmokesci1">'Forma 4'!$C$21</definedName>
    <definedName name="VAS073_D_Darbouzmokesci2" localSheetId="1">'Forma 4'!$C$53</definedName>
    <definedName name="VAS073_D_Darbouzmokesci2">'Forma 4'!$C$53</definedName>
    <definedName name="VAS073_D_Darbouzmokesci3" localSheetId="1">'Forma 4'!$C$109</definedName>
    <definedName name="VAS073_D_Darbouzmokesci3">'Forma 4'!$C$109</definedName>
    <definedName name="VAS073_D_Darbouzmokesci4" localSheetId="1">'Forma 4'!$C$161</definedName>
    <definedName name="VAS073_D_Darbouzmokesci4">'Forma 4'!$C$161</definedName>
    <definedName name="VAS073_D_Darbouzmokesci5" localSheetId="1">'Forma 4'!$C$206</definedName>
    <definedName name="VAS073_D_Darbouzmokesci5">'Forma 4'!$C$206</definedName>
    <definedName name="VAS073_D_Draudimosanaud1" localSheetId="1">'Forma 4'!$C$86</definedName>
    <definedName name="VAS073_D_Draudimosanaud1">'Forma 4'!$C$86</definedName>
    <definedName name="VAS073_D_Draudimosanaud2" localSheetId="1">'Forma 4'!$C$139</definedName>
    <definedName name="VAS073_D_Draudimosanaud2">'Forma 4'!$C$139</definedName>
    <definedName name="VAS073_D_Draudimosanaud3" localSheetId="1">'Forma 4'!$C$237</definedName>
    <definedName name="VAS073_D_Draudimosanaud3">'Forma 4'!$C$237</definedName>
    <definedName name="VAS073_D_Dumblotvarkymo1" localSheetId="1">'Forma 4'!$C$33</definedName>
    <definedName name="VAS073_D_Dumblotvarkymo1">'Forma 4'!$C$33</definedName>
    <definedName name="VAS073_D_Einamojoremont1" localSheetId="1">'Forma 4'!$C$16</definedName>
    <definedName name="VAS073_D_Einamojoremont1">'Forma 4'!$C$16</definedName>
    <definedName name="VAS073_D_Einamojoremont2" localSheetId="1">'Forma 4'!$C$45</definedName>
    <definedName name="VAS073_D_Einamojoremont2">'Forma 4'!$C$45</definedName>
    <definedName name="VAS073_D_Einamojoremont3" localSheetId="1">'Forma 4'!$C$101</definedName>
    <definedName name="VAS073_D_Einamojoremont3">'Forma 4'!$C$101</definedName>
    <definedName name="VAS073_D_Einamojoremont4" localSheetId="1">'Forma 4'!$C$198</definedName>
    <definedName name="VAS073_D_Einamojoremont4">'Forma 4'!$C$198</definedName>
    <definedName name="VAS073_D_Elektrosenergi1" localSheetId="1">'Forma 4'!$C$13</definedName>
    <definedName name="VAS073_D_Elektrosenergi1">'Forma 4'!$C$13</definedName>
    <definedName name="VAS073_D_Elektrosenergi2" localSheetId="1">'Forma 4'!$C$14</definedName>
    <definedName name="VAS073_D_Elektrosenergi2">'Forma 4'!$C$14</definedName>
    <definedName name="VAS073_D_Elektrosenergi3" localSheetId="1">'Forma 4'!$C$34</definedName>
    <definedName name="VAS073_D_Elektrosenergi3">'Forma 4'!$C$34</definedName>
    <definedName name="VAS073_D_Elektrosenergi4" localSheetId="1">'Forma 4'!$C$35</definedName>
    <definedName name="VAS073_D_Elektrosenergi4">'Forma 4'!$C$35</definedName>
    <definedName name="VAS073_D_Elektrosenergi5" localSheetId="1">'Forma 4'!$C$93</definedName>
    <definedName name="VAS073_D_Elektrosenergi5">'Forma 4'!$C$93</definedName>
    <definedName name="VAS073_D_Elektrosenergi6" localSheetId="1">'Forma 4'!$C$94</definedName>
    <definedName name="VAS073_D_Elektrosenergi6">'Forma 4'!$C$94</definedName>
    <definedName name="VAS073_D_Elektrosenergi7" localSheetId="1">'Forma 4'!$C$146</definedName>
    <definedName name="VAS073_D_Elektrosenergi7">'Forma 4'!$C$146</definedName>
    <definedName name="VAS073_D_Elektrosenergi8" localSheetId="1">'Forma 4'!$C$191</definedName>
    <definedName name="VAS073_D_Elektrosenergi8">'Forma 4'!$C$191</definedName>
    <definedName name="VAS073_D_Finansinessana1" localSheetId="1">'Forma 4'!$C$65</definedName>
    <definedName name="VAS073_D_Finansinessana1">'Forma 4'!$C$65</definedName>
    <definedName name="VAS073_D_Finansinessana2" localSheetId="1">'Forma 4'!$C$118</definedName>
    <definedName name="VAS073_D_Finansinessana2">'Forma 4'!$C$118</definedName>
    <definedName name="VAS073_D_Finansinessana3" localSheetId="1">'Forma 4'!$C$215</definedName>
    <definedName name="VAS073_D_Finansinessana3">'Forma 4'!$C$215</definedName>
    <definedName name="VAS073_D_Geriamojovande11" localSheetId="1">'Forma 4'!$C$11</definedName>
    <definedName name="VAS073_D_Geriamojovande11">'Forma 4'!$C$11</definedName>
    <definedName name="VAS073_D_Geriamojovande12" localSheetId="1">'Forma 4'!$C$30</definedName>
    <definedName name="VAS073_D_Geriamojovande12">'Forma 4'!$C$30</definedName>
    <definedName name="VAS073_D_Imokosgarantin1" localSheetId="1">'Forma 4'!$C$63</definedName>
    <definedName name="VAS073_D_Imokosgarantin1">'Forma 4'!$C$63</definedName>
    <definedName name="VAS073_D_Imokuadministr1" localSheetId="1">'Forma 4'!$C$80</definedName>
    <definedName name="VAS073_D_Imokuadministr1">'Forma 4'!$C$80</definedName>
    <definedName name="VAS073_D_Imokuadministr2" localSheetId="1">'Forma 4'!$C$133</definedName>
    <definedName name="VAS073_D_Imokuadministr2">'Forma 4'!$C$133</definedName>
    <definedName name="VAS073_D_Imokuadministr3" localSheetId="1">'Forma 4'!$C$185</definedName>
    <definedName name="VAS073_D_Imokuadministr3">'Forma 4'!$C$185</definedName>
    <definedName name="VAS073_D_Imokuadministr4" localSheetId="1">'Forma 4'!$C$230</definedName>
    <definedName name="VAS073_D_Imokuadministr4">'Forma 4'!$C$230</definedName>
    <definedName name="VAS073_D_Kanceliariness1" localSheetId="1">'Forma 4'!$C$74</definedName>
    <definedName name="VAS073_D_Kanceliariness1">'Forma 4'!$C$74</definedName>
    <definedName name="VAS073_D_Kanceliariness2" localSheetId="1">'Forma 4'!$C$127</definedName>
    <definedName name="VAS073_D_Kanceliariness2">'Forma 4'!$C$127</definedName>
    <definedName name="VAS073_D_Kanceliariness3" localSheetId="1">'Forma 4'!$C$179</definedName>
    <definedName name="VAS073_D_Kanceliariness3">'Forma 4'!$C$179</definedName>
    <definedName name="VAS073_D_Kanceliariness4" localSheetId="1">'Forma 4'!$C$224</definedName>
    <definedName name="VAS073_D_Kanceliariness4">'Forma 4'!$C$224</definedName>
    <definedName name="VAS073_D_Kintamosiospas1" localSheetId="1">'Forma 4'!$C$28</definedName>
    <definedName name="VAS073_D_Kintamosiospas1">'Forma 4'!$C$28</definedName>
    <definedName name="VAS073_D_Kitareguliuoja1" localSheetId="1">'Forma 4'!$P$9</definedName>
    <definedName name="VAS073_D_Kitareguliuoja1">'Forma 4'!$P$9</definedName>
    <definedName name="VAS073_D_Kitosadministr1" localSheetId="1">'Forma 4'!$C$82</definedName>
    <definedName name="VAS073_D_Kitosadministr1">'Forma 4'!$C$82</definedName>
    <definedName name="VAS073_D_Kitosadministr2" localSheetId="1">'Forma 4'!$C$135</definedName>
    <definedName name="VAS073_D_Kitosadministr2">'Forma 4'!$C$135</definedName>
    <definedName name="VAS073_D_Kitosadministr3" localSheetId="1">'Forma 4'!$C$187</definedName>
    <definedName name="VAS073_D_Kitosadministr3">'Forma 4'!$C$187</definedName>
    <definedName name="VAS073_D_Kitosadministr4" localSheetId="1">'Forma 4'!$C$233</definedName>
    <definedName name="VAS073_D_Kitosadministr4">'Forma 4'!$C$233</definedName>
    <definedName name="VAS073_D_Kitosfinansine1" localSheetId="1">'Forma 4'!$C$67</definedName>
    <definedName name="VAS073_D_Kitosfinansine1">'Forma 4'!$C$67</definedName>
    <definedName name="VAS073_D_Kitosfinansine2" localSheetId="1">'Forma 4'!$C$120</definedName>
    <definedName name="VAS073_D_Kitosfinansine2">'Forma 4'!$C$120</definedName>
    <definedName name="VAS073_D_Kitosfinansine3" localSheetId="1">'Forma 4'!$C$172</definedName>
    <definedName name="VAS073_D_Kitosfinansine3">'Forma 4'!$C$172</definedName>
    <definedName name="VAS073_D_Kitosfinansine4" localSheetId="1">'Forma 4'!$C$217</definedName>
    <definedName name="VAS073_D_Kitosfinansine4">'Forma 4'!$C$217</definedName>
    <definedName name="VAS073_D_Kitoskintamosi1" localSheetId="1">'Forma 4'!$C$91</definedName>
    <definedName name="VAS073_D_Kitoskintamosi1">'Forma 4'!$C$91</definedName>
    <definedName name="VAS073_D_Kitoskintamosi2" localSheetId="1">'Forma 4'!$C$143</definedName>
    <definedName name="VAS073_D_Kitoskintamosi2">'Forma 4'!$C$143</definedName>
    <definedName name="VAS073_D_Kitospastovios1" localSheetId="1">'Forma 4'!$C$89</definedName>
    <definedName name="VAS073_D_Kitospastovios1">'Forma 4'!$C$89</definedName>
    <definedName name="VAS073_D_Kitospastovios2" localSheetId="1">'Forma 4'!$C$142</definedName>
    <definedName name="VAS073_D_Kitospastovios2">'Forma 4'!$C$142</definedName>
    <definedName name="VAS073_D_Kitospersonalo1" localSheetId="1">'Forma 4'!$C$57</definedName>
    <definedName name="VAS073_D_Kitospersonalo1">'Forma 4'!$C$57</definedName>
    <definedName name="VAS073_D_Kitospersonalo2" localSheetId="1">'Forma 4'!$C$113</definedName>
    <definedName name="VAS073_D_Kitospersonalo2">'Forma 4'!$C$113</definedName>
    <definedName name="VAS073_D_Kitospersonalo3" localSheetId="1">'Forma 4'!$C$165</definedName>
    <definedName name="VAS073_D_Kitospersonalo3">'Forma 4'!$C$165</definedName>
    <definedName name="VAS073_D_Kitospersonalo4" localSheetId="1">'Forma 4'!$C$210</definedName>
    <definedName name="VAS073_D_Kitospersonalo4">'Forma 4'!$C$210</definedName>
    <definedName name="VAS073_D_Kitossanaudos1" localSheetId="1">'Forma 4'!$C$84</definedName>
    <definedName name="VAS073_D_Kitossanaudos1">'Forma 4'!$C$84</definedName>
    <definedName name="VAS073_D_Kitossanaudos2" localSheetId="1">'Forma 4'!$C$137</definedName>
    <definedName name="VAS073_D_Kitossanaudos2">'Forma 4'!$C$137</definedName>
    <definedName name="VAS073_D_Kitossanaudos3" localSheetId="1">'Forma 4'!$C$189</definedName>
    <definedName name="VAS073_D_Kitossanaudos3">'Forma 4'!$C$189</definedName>
    <definedName name="VAS073_D_Kitossanaudos4" localSheetId="1">'Forma 4'!$C$235</definedName>
    <definedName name="VAS073_D_Kitossanaudos4">'Forma 4'!$C$235</definedName>
    <definedName name="VAS073_D_Kitossanaudos5" localSheetId="1">'Forma 4'!$C$240</definedName>
    <definedName name="VAS073_D_Kitossanaudos5">'Forma 4'!$C$240</definedName>
    <definedName name="VAS073_D_Kitostechninio1" localSheetId="1">'Forma 4'!$C$50</definedName>
    <definedName name="VAS073_D_Kitostechninio1">'Forma 4'!$C$50</definedName>
    <definedName name="VAS073_D_Kitostechninio2" localSheetId="1">'Forma 4'!$C$106</definedName>
    <definedName name="VAS073_D_Kitostechninio2">'Forma 4'!$C$106</definedName>
    <definedName name="VAS073_D_Kitostechninio3" localSheetId="1">'Forma 4'!$C$158</definedName>
    <definedName name="VAS073_D_Kitostechninio3">'Forma 4'!$C$158</definedName>
    <definedName name="VAS073_D_Kitostechninio4" localSheetId="1">'Forma 4'!$C$203</definedName>
    <definedName name="VAS073_D_Kitostechninio4">'Forma 4'!$C$203</definedName>
    <definedName name="VAS073_D_Kitumokesciusa1" localSheetId="1">'Forma 4'!$C$64</definedName>
    <definedName name="VAS073_D_Kitumokesciusa1">'Forma 4'!$C$64</definedName>
    <definedName name="VAS073_D_Kitumokesciusa2" localSheetId="1">'Forma 4'!$C$117</definedName>
    <definedName name="VAS073_D_Kitumokesciusa2">'Forma 4'!$C$117</definedName>
    <definedName name="VAS073_D_Kitumokesciusa3" localSheetId="1">'Forma 4'!$C$169</definedName>
    <definedName name="VAS073_D_Kitumokesciusa3">'Forma 4'!$C$169</definedName>
    <definedName name="VAS073_D_Kitumokesciusa4" localSheetId="1">'Forma 4'!$C$214</definedName>
    <definedName name="VAS073_D_Kitumokesciusa4">'Forma 4'!$C$214</definedName>
    <definedName name="VAS073_D_Kitupaslaugupi1" localSheetId="1">'Forma 4'!$C$88</definedName>
    <definedName name="VAS073_D_Kitupaslaugupi1">'Forma 4'!$C$88</definedName>
    <definedName name="VAS073_D_Kitupaslaugupi2" localSheetId="1">'Forma 4'!$C$141</definedName>
    <definedName name="VAS073_D_Kitupaslaugupi2">'Forma 4'!$C$141</definedName>
    <definedName name="VAS073_D_Kitupaslaugupi3" localSheetId="1">'Forma 4'!$C$239</definedName>
    <definedName name="VAS073_D_Kitupaslaugupi3">'Forma 4'!$C$239</definedName>
    <definedName name="VAS073_D_Konsultaciniup1" localSheetId="1">'Forma 4'!$C$71</definedName>
    <definedName name="VAS073_D_Konsultaciniup1">'Forma 4'!$C$71</definedName>
    <definedName name="VAS073_D_Konsultaciniup2" localSheetId="1">'Forma 4'!$C$124</definedName>
    <definedName name="VAS073_D_Konsultaciniup2">'Forma 4'!$C$124</definedName>
    <definedName name="VAS073_D_Konsultaciniup3" localSheetId="1">'Forma 4'!$C$176</definedName>
    <definedName name="VAS073_D_Konsultaciniup3">'Forma 4'!$C$176</definedName>
    <definedName name="VAS073_D_Konsultaciniup4" localSheetId="1">'Forma 4'!$C$221</definedName>
    <definedName name="VAS073_D_Konsultaciniup4">'Forma 4'!$C$221</definedName>
    <definedName name="VAS073_D_Kuraslengviesi1" localSheetId="1">'Forma 4'!$C$42</definedName>
    <definedName name="VAS073_D_Kuraslengviesi1">'Forma 4'!$C$42</definedName>
    <definedName name="VAS073_D_Kuraslengviesi2" localSheetId="1">'Forma 4'!$C$98</definedName>
    <definedName name="VAS073_D_Kuraslengviesi2">'Forma 4'!$C$98</definedName>
    <definedName name="VAS073_D_Kuraslengviesi3" localSheetId="1">'Forma 4'!$C$150</definedName>
    <definedName name="VAS073_D_Kuraslengviesi3">'Forma 4'!$C$150</definedName>
    <definedName name="VAS073_D_Kuraslengviesi4" localSheetId="1">'Forma 4'!$C$195</definedName>
    <definedName name="VAS073_D_Kuraslengviesi4">'Forma 4'!$C$195</definedName>
    <definedName name="VAS073_D_Kurasmasinomsi1" localSheetId="1">'Forma 4'!$C$41</definedName>
    <definedName name="VAS073_D_Kurasmasinomsi1">'Forma 4'!$C$41</definedName>
    <definedName name="VAS073_D_Kurasmasinomsi2" localSheetId="1">'Forma 4'!$C$97</definedName>
    <definedName name="VAS073_D_Kurasmasinomsi2">'Forma 4'!$C$97</definedName>
    <definedName name="VAS073_D_Kurasmasinomsi3" localSheetId="1">'Forma 4'!$C$149</definedName>
    <definedName name="VAS073_D_Kurasmasinomsi3">'Forma 4'!$C$149</definedName>
    <definedName name="VAS073_D_Kurasmasinomsi4" localSheetId="1">'Forma 4'!$C$194</definedName>
    <definedName name="VAS073_D_Kurasmasinomsi4">'Forma 4'!$C$194</definedName>
    <definedName name="VAS073_D_Kurotransportu1" localSheetId="1">'Forma 4'!$C$40</definedName>
    <definedName name="VAS073_D_Kurotransportu1">'Forma 4'!$C$40</definedName>
    <definedName name="VAS073_D_Kurotransportu2" localSheetId="1">'Forma 4'!$C$96</definedName>
    <definedName name="VAS073_D_Kurotransportu2">'Forma 4'!$C$96</definedName>
    <definedName name="VAS073_D_Kurotransportu3" localSheetId="1">'Forma 4'!$C$193</definedName>
    <definedName name="VAS073_D_Kurotransportu3">'Forma 4'!$C$193</definedName>
    <definedName name="VAS073_D_Laboratoriniut1" localSheetId="1">'Forma 4'!$C$87</definedName>
    <definedName name="VAS073_D_Laboratoriniut1">'Forma 4'!$C$87</definedName>
    <definedName name="VAS073_D_Laboratoriniut2" localSheetId="1">'Forma 4'!$C$140</definedName>
    <definedName name="VAS073_D_Laboratoriniut2">'Forma 4'!$C$140</definedName>
    <definedName name="VAS073_D_Laboratoriniut3" localSheetId="1">'Forma 4'!$C$238</definedName>
    <definedName name="VAS073_D_Laboratoriniut3">'Forma 4'!$C$238</definedName>
    <definedName name="VAS073_D_Metrologinespa1" localSheetId="1">'Forma 4'!$C$48</definedName>
    <definedName name="VAS073_D_Metrologinespa1">'Forma 4'!$C$48</definedName>
    <definedName name="VAS073_D_Metrologinespa2" localSheetId="1">'Forma 4'!$C$104</definedName>
    <definedName name="VAS073_D_Metrologinespa2">'Forma 4'!$C$104</definedName>
    <definedName name="VAS073_D_Metrologinespa3" localSheetId="1">'Forma 4'!$C$156</definedName>
    <definedName name="VAS073_D_Metrologinespa3">'Forma 4'!$C$156</definedName>
    <definedName name="VAS073_D_Metrologinespa4" localSheetId="1">'Forma 4'!$C$201</definedName>
    <definedName name="VAS073_D_Metrologinespa4">'Forma 4'!$C$201</definedName>
    <definedName name="VAS073_D_Mokesciouztars1" localSheetId="1">'Forma 4'!$C$60</definedName>
    <definedName name="VAS073_D_Mokesciouztars1">'Forma 4'!$C$60</definedName>
    <definedName name="VAS073_D_Mokesciouzvals1" localSheetId="1">'Forma 4'!$C$59</definedName>
    <definedName name="VAS073_D_Mokesciouzvals1">'Forma 4'!$C$59</definedName>
    <definedName name="VAS073_D_Mokesciusanaud1" localSheetId="1">'Forma 4'!$C$58</definedName>
    <definedName name="VAS073_D_Mokesciusanaud1">'Forma 4'!$C$58</definedName>
    <definedName name="VAS073_D_Mokesciusanaud2" localSheetId="1">'Forma 4'!$C$114</definedName>
    <definedName name="VAS073_D_Mokesciusanaud2">'Forma 4'!$C$114</definedName>
    <definedName name="VAS073_D_Mokesciusanaud3" localSheetId="1">'Forma 4'!$C$211</definedName>
    <definedName name="VAS073_D_Mokesciusanaud3">'Forma 4'!$C$211</definedName>
    <definedName name="VAS073_D_Nekilnojamojot1" localSheetId="1">'Forma 4'!$C$61</definedName>
    <definedName name="VAS073_D_Nekilnojamojot1">'Forma 4'!$C$61</definedName>
    <definedName name="VAS073_D_Nekilnojamojot2" localSheetId="1">'Forma 4'!$C$115</definedName>
    <definedName name="VAS073_D_Nekilnojamojot2">'Forma 4'!$C$115</definedName>
    <definedName name="VAS073_D_Nekilnojamojot3" localSheetId="1">'Forma 4'!$C$167</definedName>
    <definedName name="VAS073_D_Nekilnojamojot3">'Forma 4'!$C$167</definedName>
    <definedName name="VAS073_D_Nekilnojamojot4" localSheetId="1">'Forma 4'!$C$212</definedName>
    <definedName name="VAS073_D_Nekilnojamojot4">'Forma 4'!$C$212</definedName>
    <definedName name="VAS073_D_Netiesioginesp1" localSheetId="1">'Forma 4'!$C$26</definedName>
    <definedName name="VAS073_D_Netiesioginesp1">'Forma 4'!$C$26</definedName>
    <definedName name="VAS073_D_Netiesioginess1" localSheetId="1">'Forma 4'!$C$92</definedName>
    <definedName name="VAS073_D_Netiesioginess1">'Forma 4'!$C$92</definedName>
    <definedName name="VAS073_D_Netiesioginius1" localSheetId="1">'Forma 4'!$C$144</definedName>
    <definedName name="VAS073_D_Netiesioginius1">'Forma 4'!$C$144</definedName>
    <definedName name="VAS073_D_Nuotekutvarkym5" localSheetId="1">'Forma 4'!$C$12</definedName>
    <definedName name="VAS073_D_Nuotekutvarkym5">'Forma 4'!$C$12</definedName>
    <definedName name="VAS073_D_Nuotekutvarkym6" localSheetId="1">'Forma 4'!$C$31</definedName>
    <definedName name="VAS073_D_Nuotekutvarkym6">'Forma 4'!$C$31</definedName>
    <definedName name="VAS073_D_Nuotekutvarkym7" localSheetId="1">'Forma 4'!$C$32</definedName>
    <definedName name="VAS073_D_Nuotekutvarkym7">'Forma 4'!$C$32</definedName>
    <definedName name="VAS073_D_Nusidevejimoam10" localSheetId="1">'Forma 4'!$C$204</definedName>
    <definedName name="VAS073_D_Nusidevejimoam10">'Forma 4'!$C$204</definedName>
    <definedName name="VAS073_D_Nusidevejimoam7" localSheetId="1">'Forma 4'!$C$51</definedName>
    <definedName name="VAS073_D_Nusidevejimoam7">'Forma 4'!$C$51</definedName>
    <definedName name="VAS073_D_Nusidevejimoam8" localSheetId="1">'Forma 4'!$C$107</definedName>
    <definedName name="VAS073_D_Nusidevejimoam8">'Forma 4'!$C$107</definedName>
    <definedName name="VAS073_D_Nusidevejimoam9" localSheetId="1">'Forma 4'!$C$159</definedName>
    <definedName name="VAS073_D_Nusidevejimoam9">'Forma 4'!$C$159</definedName>
    <definedName name="VAS073_D_Opexbeapskaito1" localSheetId="1">'Forma 4'!$C$248</definedName>
    <definedName name="VAS073_D_Opexbeapskaito1">'Forma 4'!$C$248</definedName>
    <definedName name="VAS073_D_Opexsuapskaito1" localSheetId="1">'Forma 4'!$C$247</definedName>
    <definedName name="VAS073_D_Opexsuapskaito1">'Forma 4'!$C$247</definedName>
    <definedName name="VAS073_D_Orginventoriau1" localSheetId="1">'Forma 4'!$C$75</definedName>
    <definedName name="VAS073_D_Orginventoriau1">'Forma 4'!$C$75</definedName>
    <definedName name="VAS073_D_Orginventoriau2" localSheetId="1">'Forma 4'!$C$128</definedName>
    <definedName name="VAS073_D_Orginventoriau2">'Forma 4'!$C$128</definedName>
    <definedName name="VAS073_D_Orginventoriau3" localSheetId="1">'Forma 4'!$C$180</definedName>
    <definedName name="VAS073_D_Orginventoriau3">'Forma 4'!$C$180</definedName>
    <definedName name="VAS073_D_Orginventoriau4" localSheetId="1">'Forma 4'!$C$225</definedName>
    <definedName name="VAS073_D_Orginventoriau4">'Forma 4'!$C$225</definedName>
    <definedName name="VAS073_D_Paskirstomosio2" localSheetId="1">'Forma 4'!$C$232</definedName>
    <definedName name="VAS073_D_Paskirstomosio2">'Forma 4'!$C$232</definedName>
    <definedName name="VAS073_D_Paskirstomujus1" localSheetId="1">'Forma 4'!$C$10</definedName>
    <definedName name="VAS073_D_Paskirstomujus1">'Forma 4'!$C$10</definedName>
    <definedName name="VAS073_D_Pastopasiuntin1" localSheetId="1">'Forma 4'!$C$73</definedName>
    <definedName name="VAS073_D_Pastopasiuntin1">'Forma 4'!$C$73</definedName>
    <definedName name="VAS073_D_Pastopasiuntin2" localSheetId="1">'Forma 4'!$C$126</definedName>
    <definedName name="VAS073_D_Pastopasiuntin2">'Forma 4'!$C$126</definedName>
    <definedName name="VAS073_D_Pastopasiuntin3" localSheetId="1">'Forma 4'!$C$178</definedName>
    <definedName name="VAS073_D_Pastopasiuntin3">'Forma 4'!$C$178</definedName>
    <definedName name="VAS073_D_Pastopasiuntin4" localSheetId="1">'Forma 4'!$C$223</definedName>
    <definedName name="VAS073_D_Pastopasiuntin4">'Forma 4'!$C$223</definedName>
    <definedName name="VAS073_D_Pastoviosiospa1" localSheetId="1">'Forma 4'!$C$24</definedName>
    <definedName name="VAS073_D_Pastoviosiospa1">'Forma 4'!$C$24</definedName>
    <definedName name="VAS073_D_Patalpuprieziu1" localSheetId="1">'Forma 4'!$C$77</definedName>
    <definedName name="VAS073_D_Patalpuprieziu1">'Forma 4'!$C$77</definedName>
    <definedName name="VAS073_D_Patalpuprieziu2" localSheetId="1">'Forma 4'!$C$130</definedName>
    <definedName name="VAS073_D_Patalpuprieziu2">'Forma 4'!$C$130</definedName>
    <definedName name="VAS073_D_Patalpuprieziu3" localSheetId="1">'Forma 4'!$C$182</definedName>
    <definedName name="VAS073_D_Patalpuprieziu3">'Forma 4'!$C$182</definedName>
    <definedName name="VAS073_D_Patalpuprieziu4" localSheetId="1">'Forma 4'!$C$227</definedName>
    <definedName name="VAS073_D_Patalpuprieziu4">'Forma 4'!$C$227</definedName>
    <definedName name="VAS073_D_Patalpusildymo1" localSheetId="1">'Forma 4'!$C$36</definedName>
    <definedName name="VAS073_D_Patalpusildymo1">'Forma 4'!$C$36</definedName>
    <definedName name="VAS073_D_Patalpusildymo2" localSheetId="1">'Forma 4'!$C$95</definedName>
    <definedName name="VAS073_D_Patalpusildymo2">'Forma 4'!$C$95</definedName>
    <definedName name="VAS073_D_Patalpusildymo3" localSheetId="1">'Forma 4'!$C$147</definedName>
    <definedName name="VAS073_D_Patalpusildymo3">'Forma 4'!$C$147</definedName>
    <definedName name="VAS073_D_Perkamupaslaug1" localSheetId="1">'Forma 4'!$C$22</definedName>
    <definedName name="VAS073_D_Perkamupaslaug1">'Forma 4'!$C$22</definedName>
    <definedName name="VAS073_D_Personalomokym1" localSheetId="1">'Forma 4'!$C$56</definedName>
    <definedName name="VAS073_D_Personalomokym1">'Forma 4'!$C$56</definedName>
    <definedName name="VAS073_D_Personalomokym2" localSheetId="1">'Forma 4'!$C$112</definedName>
    <definedName name="VAS073_D_Personalomokym2">'Forma 4'!$C$112</definedName>
    <definedName name="VAS073_D_Personalomokym3" localSheetId="1">'Forma 4'!$C$209</definedName>
    <definedName name="VAS073_D_Personalomokym3">'Forma 4'!$C$209</definedName>
    <definedName name="VAS073_D_PersonaloMokymuSanaudos" localSheetId="1">'Forma 4'!$C$164</definedName>
    <definedName name="VAS073_D_PersonaloMokymuSanaudos">'Forma 4'!$C$164</definedName>
    <definedName name="VAS073_D_Personalosanau1" localSheetId="1">'Forma 4'!$C$20</definedName>
    <definedName name="VAS073_D_Personalosanau1">'Forma 4'!$C$20</definedName>
    <definedName name="VAS073_D_Personalosanau2" localSheetId="1">'Forma 4'!$C$52</definedName>
    <definedName name="VAS073_D_Personalosanau2">'Forma 4'!$C$52</definedName>
    <definedName name="VAS073_D_Personalosanau3" localSheetId="1">'Forma 4'!$C$108</definedName>
    <definedName name="VAS073_D_Personalosanau3">'Forma 4'!$C$108</definedName>
    <definedName name="VAS073_D_Personalosanau4" localSheetId="1">'Forma 4'!$C$205</definedName>
    <definedName name="VAS073_D_Personalosanau4">'Forma 4'!$C$205</definedName>
    <definedName name="VAS073_D_Profesineslite1" localSheetId="1">'Forma 4'!$C$76</definedName>
    <definedName name="VAS073_D_Profesineslite1">'Forma 4'!$C$76</definedName>
    <definedName name="VAS073_D_Profesineslite2" localSheetId="1">'Forma 4'!$C$129</definedName>
    <definedName name="VAS073_D_Profesineslite2">'Forma 4'!$C$129</definedName>
    <definedName name="VAS073_D_Profesineslite3" localSheetId="1">'Forma 4'!$C$181</definedName>
    <definedName name="VAS073_D_Profesineslite3">'Forma 4'!$C$181</definedName>
    <definedName name="VAS073_D_Profesineslite4" localSheetId="1">'Forma 4'!$C$226</definedName>
    <definedName name="VAS073_D_Profesineslite4">'Forma 4'!$C$226</definedName>
    <definedName name="VAS073_D_Remontoiraptar1" localSheetId="1">'Forma 4'!$C$19</definedName>
    <definedName name="VAS073_D_Remontoiraptar1">'Forma 4'!$C$19</definedName>
    <definedName name="VAS073_D_Remontoiraptar2" localSheetId="1">'Forma 4'!$C$47</definedName>
    <definedName name="VAS073_D_Remontoiraptar2">'Forma 4'!$C$47</definedName>
    <definedName name="VAS073_D_Remontoiraptar3" localSheetId="1">'Forma 4'!$C$103</definedName>
    <definedName name="VAS073_D_Remontoiraptar3">'Forma 4'!$C$103</definedName>
    <definedName name="VAS073_D_Remontoiraptar4" localSheetId="1">'Forma 4'!$C$155</definedName>
    <definedName name="VAS073_D_Remontoiraptar4">'Forma 4'!$C$155</definedName>
    <definedName name="VAS073_D_Remontoiraptar5" localSheetId="1">'Forma 4'!$C$200</definedName>
    <definedName name="VAS073_D_Remontoiraptar5">'Forma 4'!$C$200</definedName>
    <definedName name="VAS073_D_Remontomedziag1" localSheetId="1">'Forma 4'!$C$17</definedName>
    <definedName name="VAS073_D_Remontomedziag1">'Forma 4'!$C$17</definedName>
    <definedName name="VAS073_D_Remontomedziag2" localSheetId="1">'Forma 4'!$C$46</definedName>
    <definedName name="VAS073_D_Remontomedziag2">'Forma 4'!$C$46</definedName>
    <definedName name="VAS073_D_Remontomedziag3" localSheetId="1">'Forma 4'!$C$102</definedName>
    <definedName name="VAS073_D_Remontomedziag3">'Forma 4'!$C$102</definedName>
    <definedName name="VAS073_D_Remontomedziag4" localSheetId="1">'Forma 4'!$C$154</definedName>
    <definedName name="VAS073_D_Remontomedziag4">'Forma 4'!$C$154</definedName>
    <definedName name="VAS073_D_Remontomedziag5" localSheetId="1">'Forma 4'!$C$199</definedName>
    <definedName name="VAS073_D_Remontomedziag5">'Forma 4'!$C$199</definedName>
    <definedName name="VAS073_D_Rinkodarosirpa1" localSheetId="1">'Forma 4'!$C$83</definedName>
    <definedName name="VAS073_D_Rinkodarosirpa1">'Forma 4'!$C$83</definedName>
    <definedName name="VAS073_D_Rinkodarosirpa2" localSheetId="1">'Forma 4'!$C$136</definedName>
    <definedName name="VAS073_D_Rinkodarosirpa2">'Forma 4'!$C$136</definedName>
    <definedName name="VAS073_D_Rinkodarosirpa3" localSheetId="1">'Forma 4'!$C$188</definedName>
    <definedName name="VAS073_D_Rinkodarosirpa3">'Forma 4'!$C$188</definedName>
    <definedName name="VAS073_D_Rinkodarosirpa4" localSheetId="1">'Forma 4'!$C$234</definedName>
    <definedName name="VAS073_D_Rinkodarosirpa4">'Forma 4'!$C$234</definedName>
    <definedName name="VAS073_D_Rysiupaslaugus1" localSheetId="1">'Forma 4'!$C$72</definedName>
    <definedName name="VAS073_D_Rysiupaslaugus1">'Forma 4'!$C$72</definedName>
    <definedName name="VAS073_D_Rysiupaslaugus2" localSheetId="1">'Forma 4'!$C$125</definedName>
    <definedName name="VAS073_D_Rysiupaslaugus2">'Forma 4'!$C$125</definedName>
    <definedName name="VAS073_D_Rysiupaslaugus3" localSheetId="1">'Forma 4'!$C$177</definedName>
    <definedName name="VAS073_D_Rysiupaslaugus3">'Forma 4'!$C$177</definedName>
    <definedName name="VAS073_D_Rysiupaslaugus4" localSheetId="1">'Forma 4'!$C$222</definedName>
    <definedName name="VAS073_D_Rysiupaslaugus4">'Forma 4'!$C$222</definedName>
    <definedName name="VAS073_D_Silumosenergij1" localSheetId="1">'Forma 4'!$C$43</definedName>
    <definedName name="VAS073_D_Silumosenergij1">'Forma 4'!$C$43</definedName>
    <definedName name="VAS073_D_Silumosenergij2" localSheetId="1">'Forma 4'!$C$44</definedName>
    <definedName name="VAS073_D_Silumosenergij2">'Forma 4'!$C$44</definedName>
    <definedName name="VAS073_D_Silumosenergij3" localSheetId="1">'Forma 4'!$C$99</definedName>
    <definedName name="VAS073_D_Silumosenergij3">'Forma 4'!$C$99</definedName>
    <definedName name="VAS073_D_Silumosenergij4" localSheetId="1">'Forma 4'!$C$100</definedName>
    <definedName name="VAS073_D_Silumosenergij4">'Forma 4'!$C$100</definedName>
    <definedName name="VAS073_D_Silumosenergij5" localSheetId="1">'Forma 4'!$C$152</definedName>
    <definedName name="VAS073_D_Silumosenergij5">'Forma 4'!$C$152</definedName>
    <definedName name="VAS073_D_Silumosenergij6" localSheetId="1">'Forma 4'!$C$196</definedName>
    <definedName name="VAS073_D_Silumosenergij6">'Forma 4'!$C$196</definedName>
    <definedName name="VAS073_D_Silumosenergij7" localSheetId="1">'Forma 4'!$C$197</definedName>
    <definedName name="VAS073_D_Silumosenergij7">'Forma 4'!$C$197</definedName>
    <definedName name="VAS073_D_Technologiniok1" localSheetId="1">'Forma 4'!$C$39</definedName>
    <definedName name="VAS073_D_Technologiniok1">'Forma 4'!$C$39</definedName>
    <definedName name="VAS073_D_Technologinium1" localSheetId="1">'Forma 4'!$C$15</definedName>
    <definedName name="VAS073_D_Technologinium1">'Forma 4'!$C$15</definedName>
    <definedName name="VAS073_D_Technologinium2" localSheetId="1">'Forma 4'!$C$37</definedName>
    <definedName name="VAS073_D_Technologinium2">'Forma 4'!$C$37</definedName>
    <definedName name="VAS073_D_Technologinium3" localSheetId="1">'Forma 4'!$C$38</definedName>
    <definedName name="VAS073_D_Technologinium3">'Forma 4'!$C$38</definedName>
    <definedName name="VAS073_D_Teisiniupaslau1" localSheetId="1">'Forma 4'!$C$69</definedName>
    <definedName name="VAS073_D_Teisiniupaslau1">'Forma 4'!$C$69</definedName>
    <definedName name="VAS073_D_Teisiniupaslau2" localSheetId="1">'Forma 4'!$C$122</definedName>
    <definedName name="VAS073_D_Teisiniupaslau2">'Forma 4'!$C$122</definedName>
    <definedName name="VAS073_D_Teisiniupaslau3" localSheetId="1">'Forma 4'!$C$174</definedName>
    <definedName name="VAS073_D_Teisiniupaslau3">'Forma 4'!$C$174</definedName>
    <definedName name="VAS073_D_Teisiniupaslau4" localSheetId="1">'Forma 4'!$C$219</definedName>
    <definedName name="VAS073_D_Teisiniupaslau4">'Forma 4'!$C$219</definedName>
    <definedName name="VAS073_D_Tiesioginespas1" localSheetId="1">'Forma 4'!$C$25</definedName>
    <definedName name="VAS073_D_Tiesioginespas1">'Forma 4'!$C$25</definedName>
    <definedName name="VAS073_D_Tiesioginessan1" localSheetId="1">'Forma 4'!$C$29</definedName>
    <definedName name="VAS073_D_Tiesioginessan1">'Forma 4'!$C$29</definedName>
    <definedName name="VAS073_D_Transportopasl1" localSheetId="1">'Forma 4'!$C$79</definedName>
    <definedName name="VAS073_D_Transportopasl1">'Forma 4'!$C$79</definedName>
    <definedName name="VAS073_D_Transportopasl2" localSheetId="1">'Forma 4'!$C$132</definedName>
    <definedName name="VAS073_D_Transportopasl2">'Forma 4'!$C$132</definedName>
    <definedName name="VAS073_D_Transportopasl3" localSheetId="1">'Forma 4'!$C$184</definedName>
    <definedName name="VAS073_D_Transportopasl3">'Forma 4'!$C$184</definedName>
    <definedName name="VAS073_D_Transportopasl4" localSheetId="1">'Forma 4'!$C$229</definedName>
    <definedName name="VAS073_D_Transportopasl4">'Forma 4'!$C$229</definedName>
    <definedName name="VAS073_D_Trumpalaikiotu1" localSheetId="1">'Forma 4'!$C$90</definedName>
    <definedName name="VAS073_D_Trumpalaikiotu1">'Forma 4'!$C$90</definedName>
    <definedName name="VAS073_D_Turtonuomossan1" localSheetId="1">'Forma 4'!$C$85</definedName>
    <definedName name="VAS073_D_Turtonuomossan1">'Forma 4'!$C$85</definedName>
    <definedName name="VAS073_D_Turtonuomossan2" localSheetId="1">'Forma 4'!$C$138</definedName>
    <definedName name="VAS073_D_Turtonuomossan2">'Forma 4'!$C$138</definedName>
    <definedName name="VAS073_D_Turtonuomossan3" localSheetId="1">'Forma 4'!$C$236</definedName>
    <definedName name="VAS073_D_Turtonuomossan3">'Forma 4'!$C$236</definedName>
    <definedName name="VAS073_D_Vartotojuinfor1" localSheetId="1">'Forma 4'!$C$81</definedName>
    <definedName name="VAS073_D_Vartotojuinfor1">'Forma 4'!$C$81</definedName>
    <definedName name="VAS073_D_Vartotojuinfor2" localSheetId="1">'Forma 4'!$C$134</definedName>
    <definedName name="VAS073_D_Vartotojuinfor2">'Forma 4'!$C$134</definedName>
    <definedName name="VAS073_D_Vartotojuinfor3" localSheetId="1">'Forma 4'!$C$186</definedName>
    <definedName name="VAS073_D_Vartotojuinfor3">'Forma 4'!$C$186</definedName>
    <definedName name="VAS073_D_Vartotojuinfor4" localSheetId="1">'Forma 4'!$C$231</definedName>
    <definedName name="VAS073_D_Vartotojuinfor4">'Forma 4'!$C$231</definedName>
    <definedName name="VAS073_D_Verslovienetop1" localSheetId="1">'Forma 4'!$C$242</definedName>
    <definedName name="VAS073_D_Verslovienetop1">'Forma 4'!$C$242</definedName>
    <definedName name="VAS073_D_Verslovienetui1" localSheetId="1">'Forma 4'!$C$243</definedName>
    <definedName name="VAS073_D_Verslovienetui1">'Forma 4'!$C$243</definedName>
    <definedName name="VAS073_D_Visospaskirsto1" localSheetId="1">'Forma 4'!$C$23</definedName>
    <definedName name="VAS073_D_Visospaskirsto1">'Forma 4'!$C$23</definedName>
    <definedName name="VAS073_D_Zemesnuomosmok1" localSheetId="1">'Forma 4'!$C$62</definedName>
    <definedName name="VAS073_D_Zemesnuomosmok1">'Forma 4'!$C$62</definedName>
    <definedName name="VAS073_D_Zemesnuomosmok2" localSheetId="1">'Forma 4'!$C$116</definedName>
    <definedName name="VAS073_D_Zemesnuomosmok2">'Forma 4'!$C$116</definedName>
    <definedName name="VAS073_D_Zemesnuomosmok3" localSheetId="1">'Forma 4'!$C$168</definedName>
    <definedName name="VAS073_D_Zemesnuomosmok3">'Forma 4'!$C$168</definedName>
    <definedName name="VAS073_D_Zemesnuomosmok4" localSheetId="1">'Forma 4'!$C$213</definedName>
    <definedName name="VAS073_D_Zemesnuomosmok4">'Forma 4'!$C$213</definedName>
    <definedName name="VAS073_D_Zyminiomokesci1" localSheetId="1">'Forma 4'!$C$70</definedName>
    <definedName name="VAS073_D_Zyminiomokesci1">'Forma 4'!$C$70</definedName>
    <definedName name="VAS073_D_Zyminiomokesci2" localSheetId="1">'Forma 4'!$C$123</definedName>
    <definedName name="VAS073_D_Zyminiomokesci2">'Forma 4'!$C$123</definedName>
    <definedName name="VAS073_D_Zyminiomokesci3" localSheetId="1">'Forma 4'!$C$175</definedName>
    <definedName name="VAS073_D_Zyminiomokesci3">'Forma 4'!$C$175</definedName>
    <definedName name="VAS073_D_Zyminiomokesci4" localSheetId="1">'Forma 4'!$C$220</definedName>
    <definedName name="VAS073_D_Zyminiomokesci4">'Forma 4'!$C$220</definedName>
    <definedName name="VAS073_F_Administracine11IS" localSheetId="1">'Forma 4'!$D$68</definedName>
    <definedName name="VAS073_F_Administracine11IS">'Forma 4'!$D$68</definedName>
    <definedName name="VAS073_F_Administracine131GeriamojoVandens" localSheetId="1">'Forma 4'!$F$68</definedName>
    <definedName name="VAS073_F_Administracine131GeriamojoVandens">'Forma 4'!$F$68</definedName>
    <definedName name="VAS073_F_Administracine132GeriamojoVandens" localSheetId="1">'Forma 4'!$G$68</definedName>
    <definedName name="VAS073_F_Administracine132GeriamojoVandens">'Forma 4'!$G$68</definedName>
    <definedName name="VAS073_F_Administracine133GeriamojoVandens" localSheetId="1">'Forma 4'!$H$68</definedName>
    <definedName name="VAS073_F_Administracine133GeriamojoVandens">'Forma 4'!$H$68</definedName>
    <definedName name="VAS073_F_Administracine13IsViso" localSheetId="1">'Forma 4'!$E$68</definedName>
    <definedName name="VAS073_F_Administracine13IsViso">'Forma 4'!$E$68</definedName>
    <definedName name="VAS073_F_Administracine141NuotekuSurinkimas" localSheetId="1">'Forma 4'!$J$68</definedName>
    <definedName name="VAS073_F_Administracine141NuotekuSurinkimas">'Forma 4'!$J$68</definedName>
    <definedName name="VAS073_F_Administracine142NuotekuValymas" localSheetId="1">'Forma 4'!$K$68</definedName>
    <definedName name="VAS073_F_Administracine142NuotekuValymas">'Forma 4'!$K$68</definedName>
    <definedName name="VAS073_F_Administracine143NuotekuDumblo" localSheetId="1">'Forma 4'!$L$68</definedName>
    <definedName name="VAS073_F_Administracine143NuotekuDumblo">'Forma 4'!$L$68</definedName>
    <definedName name="VAS073_F_Administracine14IsViso" localSheetId="1">'Forma 4'!$I$68</definedName>
    <definedName name="VAS073_F_Administracine14IsViso">'Forma 4'!$I$68</definedName>
    <definedName name="VAS073_F_Administracine15PavirsiniuNuoteku" localSheetId="1">'Forma 4'!$M$68</definedName>
    <definedName name="VAS073_F_Administracine15PavirsiniuNuoteku">'Forma 4'!$M$68</definedName>
    <definedName name="VAS073_F_Administracine16KitosReguliuojamosios" localSheetId="1">'Forma 4'!$N$68</definedName>
    <definedName name="VAS073_F_Administracine16KitosReguliuojamosios">'Forma 4'!$N$68</definedName>
    <definedName name="VAS073_F_Administracine17KitosVeiklos" localSheetId="1">'Forma 4'!$Q$68</definedName>
    <definedName name="VAS073_F_Administracine17KitosVeiklos">'Forma 4'!$Q$68</definedName>
    <definedName name="VAS073_F_Administracine1Apskaitosveikla1" localSheetId="1">'Forma 4'!$O$68</definedName>
    <definedName name="VAS073_F_Administracine1Apskaitosveikla1">'Forma 4'!$O$68</definedName>
    <definedName name="VAS073_F_Administracine1Kitareguliuoja1" localSheetId="1">'Forma 4'!$P$68</definedName>
    <definedName name="VAS073_F_Administracine1Kitareguliuoja1">'Forma 4'!$P$68</definedName>
    <definedName name="VAS073_F_Administracine21IS" localSheetId="1">'Forma 4'!$D$121</definedName>
    <definedName name="VAS073_F_Administracine21IS">'Forma 4'!$D$121</definedName>
    <definedName name="VAS073_F_Administracine231GeriamojoVandens" localSheetId="1">'Forma 4'!$F$121</definedName>
    <definedName name="VAS073_F_Administracine231GeriamojoVandens">'Forma 4'!$F$121</definedName>
    <definedName name="VAS073_F_Administracine232GeriamojoVandens" localSheetId="1">'Forma 4'!$G$121</definedName>
    <definedName name="VAS073_F_Administracine232GeriamojoVandens">'Forma 4'!$G$121</definedName>
    <definedName name="VAS073_F_Administracine233GeriamojoVandens" localSheetId="1">'Forma 4'!$H$121</definedName>
    <definedName name="VAS073_F_Administracine233GeriamojoVandens">'Forma 4'!$H$121</definedName>
    <definedName name="VAS073_F_Administracine23IsViso" localSheetId="1">'Forma 4'!$E$121</definedName>
    <definedName name="VAS073_F_Administracine23IsViso">'Forma 4'!$E$121</definedName>
    <definedName name="VAS073_F_Administracine241NuotekuSurinkimas" localSheetId="1">'Forma 4'!$J$121</definedName>
    <definedName name="VAS073_F_Administracine241NuotekuSurinkimas">'Forma 4'!$J$121</definedName>
    <definedName name="VAS073_F_Administracine242NuotekuValymas" localSheetId="1">'Forma 4'!$K$121</definedName>
    <definedName name="VAS073_F_Administracine242NuotekuValymas">'Forma 4'!$K$121</definedName>
    <definedName name="VAS073_F_Administracine243NuotekuDumblo" localSheetId="1">'Forma 4'!$L$121</definedName>
    <definedName name="VAS073_F_Administracine243NuotekuDumblo">'Forma 4'!$L$121</definedName>
    <definedName name="VAS073_F_Administracine24IsViso" localSheetId="1">'Forma 4'!$I$121</definedName>
    <definedName name="VAS073_F_Administracine24IsViso">'Forma 4'!$I$121</definedName>
    <definedName name="VAS073_F_Administracine25PavirsiniuNuoteku" localSheetId="1">'Forma 4'!$M$121</definedName>
    <definedName name="VAS073_F_Administracine25PavirsiniuNuoteku">'Forma 4'!$M$121</definedName>
    <definedName name="VAS073_F_Administracine26KitosReguliuojamosios" localSheetId="1">'Forma 4'!$N$121</definedName>
    <definedName name="VAS073_F_Administracine26KitosReguliuojamosios">'Forma 4'!$N$121</definedName>
    <definedName name="VAS073_F_Administracine27KitosVeiklos" localSheetId="1">'Forma 4'!$Q$121</definedName>
    <definedName name="VAS073_F_Administracine27KitosVeiklos">'Forma 4'!$Q$121</definedName>
    <definedName name="VAS073_F_Administracine2Apskaitosveikla1" localSheetId="1">'Forma 4'!$O$121</definedName>
    <definedName name="VAS073_F_Administracine2Apskaitosveikla1">'Forma 4'!$O$121</definedName>
    <definedName name="VAS073_F_Administracine2Kitareguliuoja1" localSheetId="1">'Forma 4'!$P$121</definedName>
    <definedName name="VAS073_F_Administracine2Kitareguliuoja1">'Forma 4'!$P$121</definedName>
    <definedName name="VAS073_F_Administracine31IS" localSheetId="1">'Forma 4'!$D$218</definedName>
    <definedName name="VAS073_F_Administracine31IS">'Forma 4'!$D$218</definedName>
    <definedName name="VAS073_F_Administracine331GeriamojoVandens" localSheetId="1">'Forma 4'!$F$218</definedName>
    <definedName name="VAS073_F_Administracine331GeriamojoVandens">'Forma 4'!$F$218</definedName>
    <definedName name="VAS073_F_Administracine332GeriamojoVandens" localSheetId="1">'Forma 4'!$G$218</definedName>
    <definedName name="VAS073_F_Administracine332GeriamojoVandens">'Forma 4'!$G$218</definedName>
    <definedName name="VAS073_F_Administracine333GeriamojoVandens" localSheetId="1">'Forma 4'!$H$218</definedName>
    <definedName name="VAS073_F_Administracine333GeriamojoVandens">'Forma 4'!$H$218</definedName>
    <definedName name="VAS073_F_Administracine33IsViso" localSheetId="1">'Forma 4'!$E$218</definedName>
    <definedName name="VAS073_F_Administracine33IsViso">'Forma 4'!$E$218</definedName>
    <definedName name="VAS073_F_Administracine341NuotekuSurinkimas" localSheetId="1">'Forma 4'!$J$218</definedName>
    <definedName name="VAS073_F_Administracine341NuotekuSurinkimas">'Forma 4'!$J$218</definedName>
    <definedName name="VAS073_F_Administracine342NuotekuValymas" localSheetId="1">'Forma 4'!$K$218</definedName>
    <definedName name="VAS073_F_Administracine342NuotekuValymas">'Forma 4'!$K$218</definedName>
    <definedName name="VAS073_F_Administracine343NuotekuDumblo" localSheetId="1">'Forma 4'!$L$218</definedName>
    <definedName name="VAS073_F_Administracine343NuotekuDumblo">'Forma 4'!$L$218</definedName>
    <definedName name="VAS073_F_Administracine34IsViso" localSheetId="1">'Forma 4'!$I$218</definedName>
    <definedName name="VAS073_F_Administracine34IsViso">'Forma 4'!$I$218</definedName>
    <definedName name="VAS073_F_Administracine35PavirsiniuNuoteku" localSheetId="1">'Forma 4'!$M$218</definedName>
    <definedName name="VAS073_F_Administracine35PavirsiniuNuoteku">'Forma 4'!$M$218</definedName>
    <definedName name="VAS073_F_Administracine36KitosReguliuojamosios" localSheetId="1">'Forma 4'!$N$218</definedName>
    <definedName name="VAS073_F_Administracine36KitosReguliuojamosios">'Forma 4'!$N$218</definedName>
    <definedName name="VAS073_F_Administracine37KitosVeiklos" localSheetId="1">'Forma 4'!$Q$218</definedName>
    <definedName name="VAS073_F_Administracine37KitosVeiklos">'Forma 4'!$Q$218</definedName>
    <definedName name="VAS073_F_Administracine3Apskaitosveikla1" localSheetId="1">'Forma 4'!$O$218</definedName>
    <definedName name="VAS073_F_Administracine3Apskaitosveikla1">'Forma 4'!$O$218</definedName>
    <definedName name="VAS073_F_Administracine3Kitareguliuoja1" localSheetId="1">'Forma 4'!$P$218</definedName>
    <definedName name="VAS073_F_Administracine3Kitareguliuoja1">'Forma 4'!$P$218</definedName>
    <definedName name="VAS073_F_Apskaitosiraud11IS" localSheetId="1">'Forma 4'!$D$78</definedName>
    <definedName name="VAS073_F_Apskaitosiraud11IS">'Forma 4'!$D$78</definedName>
    <definedName name="VAS073_F_Apskaitosiraud131GeriamojoVandens" localSheetId="1">'Forma 4'!$F$78</definedName>
    <definedName name="VAS073_F_Apskaitosiraud131GeriamojoVandens">'Forma 4'!$F$78</definedName>
    <definedName name="VAS073_F_Apskaitosiraud132GeriamojoVandens" localSheetId="1">'Forma 4'!$G$78</definedName>
    <definedName name="VAS073_F_Apskaitosiraud132GeriamojoVandens">'Forma 4'!$G$78</definedName>
    <definedName name="VAS073_F_Apskaitosiraud133GeriamojoVandens" localSheetId="1">'Forma 4'!$H$78</definedName>
    <definedName name="VAS073_F_Apskaitosiraud133GeriamojoVandens">'Forma 4'!$H$78</definedName>
    <definedName name="VAS073_F_Apskaitosiraud13IsViso" localSheetId="1">'Forma 4'!$E$78</definedName>
    <definedName name="VAS073_F_Apskaitosiraud13IsViso">'Forma 4'!$E$78</definedName>
    <definedName name="VAS073_F_Apskaitosiraud141NuotekuSurinkimas" localSheetId="1">'Forma 4'!$J$78</definedName>
    <definedName name="VAS073_F_Apskaitosiraud141NuotekuSurinkimas">'Forma 4'!$J$78</definedName>
    <definedName name="VAS073_F_Apskaitosiraud142NuotekuValymas" localSheetId="1">'Forma 4'!$K$78</definedName>
    <definedName name="VAS073_F_Apskaitosiraud142NuotekuValymas">'Forma 4'!$K$78</definedName>
    <definedName name="VAS073_F_Apskaitosiraud143NuotekuDumblo" localSheetId="1">'Forma 4'!$L$78</definedName>
    <definedName name="VAS073_F_Apskaitosiraud143NuotekuDumblo">'Forma 4'!$L$78</definedName>
    <definedName name="VAS073_F_Apskaitosiraud14IsViso" localSheetId="1">'Forma 4'!$I$78</definedName>
    <definedName name="VAS073_F_Apskaitosiraud14IsViso">'Forma 4'!$I$78</definedName>
    <definedName name="VAS073_F_Apskaitosiraud15PavirsiniuNuoteku" localSheetId="1">'Forma 4'!$M$78</definedName>
    <definedName name="VAS073_F_Apskaitosiraud15PavirsiniuNuoteku">'Forma 4'!$M$78</definedName>
    <definedName name="VAS073_F_Apskaitosiraud16KitosReguliuojamosios" localSheetId="1">'Forma 4'!$N$78</definedName>
    <definedName name="VAS073_F_Apskaitosiraud16KitosReguliuojamosios">'Forma 4'!$N$78</definedName>
    <definedName name="VAS073_F_Apskaitosiraud17KitosVeiklos" localSheetId="1">'Forma 4'!$Q$78</definedName>
    <definedName name="VAS073_F_Apskaitosiraud17KitosVeiklos">'Forma 4'!$Q$78</definedName>
    <definedName name="VAS073_F_Apskaitosiraud1Apskaitosveikla1" localSheetId="1">'Forma 4'!$O$78</definedName>
    <definedName name="VAS073_F_Apskaitosiraud1Apskaitosveikla1">'Forma 4'!$O$78</definedName>
    <definedName name="VAS073_F_Apskaitosiraud1Kitareguliuoja1" localSheetId="1">'Forma 4'!$P$78</definedName>
    <definedName name="VAS073_F_Apskaitosiraud1Kitareguliuoja1">'Forma 4'!$P$78</definedName>
    <definedName name="VAS073_F_Apskaitosiraud21IS" localSheetId="1">'Forma 4'!$D$131</definedName>
    <definedName name="VAS073_F_Apskaitosiraud21IS">'Forma 4'!$D$131</definedName>
    <definedName name="VAS073_F_Apskaitosiraud231GeriamojoVandens" localSheetId="1">'Forma 4'!$F$131</definedName>
    <definedName name="VAS073_F_Apskaitosiraud231GeriamojoVandens">'Forma 4'!$F$131</definedName>
    <definedName name="VAS073_F_Apskaitosiraud232GeriamojoVandens" localSheetId="1">'Forma 4'!$G$131</definedName>
    <definedName name="VAS073_F_Apskaitosiraud232GeriamojoVandens">'Forma 4'!$G$131</definedName>
    <definedName name="VAS073_F_Apskaitosiraud233GeriamojoVandens" localSheetId="1">'Forma 4'!$H$131</definedName>
    <definedName name="VAS073_F_Apskaitosiraud233GeriamojoVandens">'Forma 4'!$H$131</definedName>
    <definedName name="VAS073_F_Apskaitosiraud23IsViso" localSheetId="1">'Forma 4'!$E$131</definedName>
    <definedName name="VAS073_F_Apskaitosiraud23IsViso">'Forma 4'!$E$131</definedName>
    <definedName name="VAS073_F_Apskaitosiraud241NuotekuSurinkimas" localSheetId="1">'Forma 4'!$J$131</definedName>
    <definedName name="VAS073_F_Apskaitosiraud241NuotekuSurinkimas">'Forma 4'!$J$131</definedName>
    <definedName name="VAS073_F_Apskaitosiraud242NuotekuValymas" localSheetId="1">'Forma 4'!$K$131</definedName>
    <definedName name="VAS073_F_Apskaitosiraud242NuotekuValymas">'Forma 4'!$K$131</definedName>
    <definedName name="VAS073_F_Apskaitosiraud243NuotekuDumblo" localSheetId="1">'Forma 4'!$L$131</definedName>
    <definedName name="VAS073_F_Apskaitosiraud243NuotekuDumblo">'Forma 4'!$L$131</definedName>
    <definedName name="VAS073_F_Apskaitosiraud24IsViso" localSheetId="1">'Forma 4'!$I$131</definedName>
    <definedName name="VAS073_F_Apskaitosiraud24IsViso">'Forma 4'!$I$131</definedName>
    <definedName name="VAS073_F_Apskaitosiraud25PavirsiniuNuoteku" localSheetId="1">'Forma 4'!$M$131</definedName>
    <definedName name="VAS073_F_Apskaitosiraud25PavirsiniuNuoteku">'Forma 4'!$M$131</definedName>
    <definedName name="VAS073_F_Apskaitosiraud26KitosReguliuojamosios" localSheetId="1">'Forma 4'!$N$131</definedName>
    <definedName name="VAS073_F_Apskaitosiraud26KitosReguliuojamosios">'Forma 4'!$N$131</definedName>
    <definedName name="VAS073_F_Apskaitosiraud27KitosVeiklos" localSheetId="1">'Forma 4'!$Q$131</definedName>
    <definedName name="VAS073_F_Apskaitosiraud27KitosVeiklos">'Forma 4'!$Q$131</definedName>
    <definedName name="VAS073_F_Apskaitosiraud2Apskaitosveikla1" localSheetId="1">'Forma 4'!$O$131</definedName>
    <definedName name="VAS073_F_Apskaitosiraud2Apskaitosveikla1">'Forma 4'!$O$131</definedName>
    <definedName name="VAS073_F_Apskaitosiraud2Kitareguliuoja1" localSheetId="1">'Forma 4'!$P$131</definedName>
    <definedName name="VAS073_F_Apskaitosiraud2Kitareguliuoja1">'Forma 4'!$P$131</definedName>
    <definedName name="VAS073_F_Apskaitosiraud31IS" localSheetId="1">'Forma 4'!$D$183</definedName>
    <definedName name="VAS073_F_Apskaitosiraud31IS">'Forma 4'!$D$183</definedName>
    <definedName name="VAS073_F_Apskaitosiraud331GeriamojoVandens" localSheetId="1">'Forma 4'!$F$183</definedName>
    <definedName name="VAS073_F_Apskaitosiraud331GeriamojoVandens">'Forma 4'!$F$183</definedName>
    <definedName name="VAS073_F_Apskaitosiraud332GeriamojoVandens" localSheetId="1">'Forma 4'!$G$183</definedName>
    <definedName name="VAS073_F_Apskaitosiraud332GeriamojoVandens">'Forma 4'!$G$183</definedName>
    <definedName name="VAS073_F_Apskaitosiraud333GeriamojoVandens" localSheetId="1">'Forma 4'!$H$183</definedName>
    <definedName name="VAS073_F_Apskaitosiraud333GeriamojoVandens">'Forma 4'!$H$183</definedName>
    <definedName name="VAS073_F_Apskaitosiraud33IsViso" localSheetId="1">'Forma 4'!$E$183</definedName>
    <definedName name="VAS073_F_Apskaitosiraud33IsViso">'Forma 4'!$E$183</definedName>
    <definedName name="VAS073_F_Apskaitosiraud341NuotekuSurinkimas" localSheetId="1">'Forma 4'!$J$183</definedName>
    <definedName name="VAS073_F_Apskaitosiraud341NuotekuSurinkimas">'Forma 4'!$J$183</definedName>
    <definedName name="VAS073_F_Apskaitosiraud342NuotekuValymas" localSheetId="1">'Forma 4'!$K$183</definedName>
    <definedName name="VAS073_F_Apskaitosiraud342NuotekuValymas">'Forma 4'!$K$183</definedName>
    <definedName name="VAS073_F_Apskaitosiraud343NuotekuDumblo" localSheetId="1">'Forma 4'!$L$183</definedName>
    <definedName name="VAS073_F_Apskaitosiraud343NuotekuDumblo">'Forma 4'!$L$183</definedName>
    <definedName name="VAS073_F_Apskaitosiraud34IsViso" localSheetId="1">'Forma 4'!$I$183</definedName>
    <definedName name="VAS073_F_Apskaitosiraud34IsViso">'Forma 4'!$I$183</definedName>
    <definedName name="VAS073_F_Apskaitosiraud35PavirsiniuNuoteku" localSheetId="1">'Forma 4'!$M$183</definedName>
    <definedName name="VAS073_F_Apskaitosiraud35PavirsiniuNuoteku">'Forma 4'!$M$183</definedName>
    <definedName name="VAS073_F_Apskaitosiraud36KitosReguliuojamosios" localSheetId="1">'Forma 4'!$N$183</definedName>
    <definedName name="VAS073_F_Apskaitosiraud36KitosReguliuojamosios">'Forma 4'!$N$183</definedName>
    <definedName name="VAS073_F_Apskaitosiraud37KitosVeiklos" localSheetId="1">'Forma 4'!$Q$183</definedName>
    <definedName name="VAS073_F_Apskaitosiraud37KitosVeiklos">'Forma 4'!$Q$183</definedName>
    <definedName name="VAS073_F_Apskaitosiraud3Apskaitosveikla1" localSheetId="1">'Forma 4'!$O$183</definedName>
    <definedName name="VAS073_F_Apskaitosiraud3Apskaitosveikla1">'Forma 4'!$O$183</definedName>
    <definedName name="VAS073_F_Apskaitosiraud3Kitareguliuoja1" localSheetId="1">'Forma 4'!$P$183</definedName>
    <definedName name="VAS073_F_Apskaitosiraud3Kitareguliuoja1">'Forma 4'!$P$183</definedName>
    <definedName name="VAS073_F_Apskaitosiraud41IS" localSheetId="1">'Forma 4'!$D$228</definedName>
    <definedName name="VAS073_F_Apskaitosiraud41IS">'Forma 4'!$D$228</definedName>
    <definedName name="VAS073_F_Apskaitosiraud431GeriamojoVandens" localSheetId="1">'Forma 4'!$F$228</definedName>
    <definedName name="VAS073_F_Apskaitosiraud431GeriamojoVandens">'Forma 4'!$F$228</definedName>
    <definedName name="VAS073_F_Apskaitosiraud432GeriamojoVandens" localSheetId="1">'Forma 4'!$G$228</definedName>
    <definedName name="VAS073_F_Apskaitosiraud432GeriamojoVandens">'Forma 4'!$G$228</definedName>
    <definedName name="VAS073_F_Apskaitosiraud433GeriamojoVandens" localSheetId="1">'Forma 4'!$H$228</definedName>
    <definedName name="VAS073_F_Apskaitosiraud433GeriamojoVandens">'Forma 4'!$H$228</definedName>
    <definedName name="VAS073_F_Apskaitosiraud43IsViso" localSheetId="1">'Forma 4'!$E$228</definedName>
    <definedName name="VAS073_F_Apskaitosiraud43IsViso">'Forma 4'!$E$228</definedName>
    <definedName name="VAS073_F_Apskaitosiraud441NuotekuSurinkimas" localSheetId="1">'Forma 4'!$J$228</definedName>
    <definedName name="VAS073_F_Apskaitosiraud441NuotekuSurinkimas">'Forma 4'!$J$228</definedName>
    <definedName name="VAS073_F_Apskaitosiraud442NuotekuValymas" localSheetId="1">'Forma 4'!$K$228</definedName>
    <definedName name="VAS073_F_Apskaitosiraud442NuotekuValymas">'Forma 4'!$K$228</definedName>
    <definedName name="VAS073_F_Apskaitosiraud443NuotekuDumblo" localSheetId="1">'Forma 4'!$L$228</definedName>
    <definedName name="VAS073_F_Apskaitosiraud443NuotekuDumblo">'Forma 4'!$L$228</definedName>
    <definedName name="VAS073_F_Apskaitosiraud44IsViso" localSheetId="1">'Forma 4'!$I$228</definedName>
    <definedName name="VAS073_F_Apskaitosiraud44IsViso">'Forma 4'!$I$228</definedName>
    <definedName name="VAS073_F_Apskaitosiraud45PavirsiniuNuoteku" localSheetId="1">'Forma 4'!$M$228</definedName>
    <definedName name="VAS073_F_Apskaitosiraud45PavirsiniuNuoteku">'Forma 4'!$M$228</definedName>
    <definedName name="VAS073_F_Apskaitosiraud46KitosReguliuojamosios" localSheetId="1">'Forma 4'!$N$228</definedName>
    <definedName name="VAS073_F_Apskaitosiraud46KitosReguliuojamosios">'Forma 4'!$N$228</definedName>
    <definedName name="VAS073_F_Apskaitosiraud47KitosVeiklos" localSheetId="1">'Forma 4'!$Q$228</definedName>
    <definedName name="VAS073_F_Apskaitosiraud47KitosVeiklos">'Forma 4'!$Q$228</definedName>
    <definedName name="VAS073_F_Apskaitosiraud4Apskaitosveikla1" localSheetId="1">'Forma 4'!$O$228</definedName>
    <definedName name="VAS073_F_Apskaitosiraud4Apskaitosveikla1">'Forma 4'!$O$228</definedName>
    <definedName name="VAS073_F_Apskaitosiraud4Kitareguliuoja1" localSheetId="1">'Forma 4'!$P$228</definedName>
    <definedName name="VAS073_F_Apskaitosiraud4Kitareguliuoja1">'Forma 4'!$P$228</definedName>
    <definedName name="VAS073_F_Avarijusalinim11IS" localSheetId="1">'Forma 4'!$D$18</definedName>
    <definedName name="VAS073_F_Avarijusalinim11IS">'Forma 4'!$D$18</definedName>
    <definedName name="VAS073_F_Avarijusalinim131GeriamojoVandens" localSheetId="1">'Forma 4'!$F$18</definedName>
    <definedName name="VAS073_F_Avarijusalinim131GeriamojoVandens">'Forma 4'!$F$18</definedName>
    <definedName name="VAS073_F_Avarijusalinim132GeriamojoVandens" localSheetId="1">'Forma 4'!$G$18</definedName>
    <definedName name="VAS073_F_Avarijusalinim132GeriamojoVandens">'Forma 4'!$G$18</definedName>
    <definedName name="VAS073_F_Avarijusalinim133GeriamojoVandens" localSheetId="1">'Forma 4'!$H$18</definedName>
    <definedName name="VAS073_F_Avarijusalinim133GeriamojoVandens">'Forma 4'!$H$18</definedName>
    <definedName name="VAS073_F_Avarijusalinim13IsViso" localSheetId="1">'Forma 4'!$E$18</definedName>
    <definedName name="VAS073_F_Avarijusalinim13IsViso">'Forma 4'!$E$18</definedName>
    <definedName name="VAS073_F_Avarijusalinim141NuotekuSurinkimas" localSheetId="1">'Forma 4'!$J$18</definedName>
    <definedName name="VAS073_F_Avarijusalinim141NuotekuSurinkimas">'Forma 4'!$J$18</definedName>
    <definedName name="VAS073_F_Avarijusalinim142NuotekuValymas" localSheetId="1">'Forma 4'!$K$18</definedName>
    <definedName name="VAS073_F_Avarijusalinim142NuotekuValymas">'Forma 4'!$K$18</definedName>
    <definedName name="VAS073_F_Avarijusalinim143NuotekuDumblo" localSheetId="1">'Forma 4'!$L$18</definedName>
    <definedName name="VAS073_F_Avarijusalinim143NuotekuDumblo">'Forma 4'!$L$18</definedName>
    <definedName name="VAS073_F_Avarijusalinim14IsViso" localSheetId="1">'Forma 4'!$I$18</definedName>
    <definedName name="VAS073_F_Avarijusalinim14IsViso">'Forma 4'!$I$18</definedName>
    <definedName name="VAS073_F_Avarijusalinim15PavirsiniuNuoteku" localSheetId="1">'Forma 4'!$M$18</definedName>
    <definedName name="VAS073_F_Avarijusalinim15PavirsiniuNuoteku">'Forma 4'!$M$18</definedName>
    <definedName name="VAS073_F_Avarijusalinim16KitosReguliuojamosios" localSheetId="1">'Forma 4'!$N$18</definedName>
    <definedName name="VAS073_F_Avarijusalinim16KitosReguliuojamosios">'Forma 4'!$N$18</definedName>
    <definedName name="VAS073_F_Avarijusalinim17KitosVeiklos" localSheetId="1">'Forma 4'!$Q$18</definedName>
    <definedName name="VAS073_F_Avarijusalinim17KitosVeiklos">'Forma 4'!$Q$18</definedName>
    <definedName name="VAS073_F_Avarijusalinim1Apskaitosveikla1" localSheetId="1">'Forma 4'!$O$18</definedName>
    <definedName name="VAS073_F_Avarijusalinim1Apskaitosveikla1">'Forma 4'!$O$18</definedName>
    <definedName name="VAS073_F_Avarijusalinim1Kitareguliuoja1" localSheetId="1">'Forma 4'!$P$18</definedName>
    <definedName name="VAS073_F_Avarijusalinim1Kitareguliuoja1">'Forma 4'!$P$18</definedName>
    <definedName name="VAS073_F_Avarijusalinim21IS" localSheetId="1">'Forma 4'!$D$49</definedName>
    <definedName name="VAS073_F_Avarijusalinim21IS">'Forma 4'!$D$49</definedName>
    <definedName name="VAS073_F_Avarijusalinim231GeriamojoVandens" localSheetId="1">'Forma 4'!$F$49</definedName>
    <definedName name="VAS073_F_Avarijusalinim231GeriamojoVandens">'Forma 4'!$F$49</definedName>
    <definedName name="VAS073_F_Avarijusalinim232GeriamojoVandens" localSheetId="1">'Forma 4'!$G$49</definedName>
    <definedName name="VAS073_F_Avarijusalinim232GeriamojoVandens">'Forma 4'!$G$49</definedName>
    <definedName name="VAS073_F_Avarijusalinim233GeriamojoVandens" localSheetId="1">'Forma 4'!$H$49</definedName>
    <definedName name="VAS073_F_Avarijusalinim233GeriamojoVandens">'Forma 4'!$H$49</definedName>
    <definedName name="VAS073_F_Avarijusalinim23IsViso" localSheetId="1">'Forma 4'!$E$49</definedName>
    <definedName name="VAS073_F_Avarijusalinim23IsViso">'Forma 4'!$E$49</definedName>
    <definedName name="VAS073_F_Avarijusalinim241NuotekuSurinkimas" localSheetId="1">'Forma 4'!$J$49</definedName>
    <definedName name="VAS073_F_Avarijusalinim241NuotekuSurinkimas">'Forma 4'!$J$49</definedName>
    <definedName name="VAS073_F_Avarijusalinim242NuotekuValymas" localSheetId="1">'Forma 4'!$K$49</definedName>
    <definedName name="VAS073_F_Avarijusalinim242NuotekuValymas">'Forma 4'!$K$49</definedName>
    <definedName name="VAS073_F_Avarijusalinim243NuotekuDumblo" localSheetId="1">'Forma 4'!$L$49</definedName>
    <definedName name="VAS073_F_Avarijusalinim243NuotekuDumblo">'Forma 4'!$L$49</definedName>
    <definedName name="VAS073_F_Avarijusalinim24IsViso" localSheetId="1">'Forma 4'!$I$49</definedName>
    <definedName name="VAS073_F_Avarijusalinim24IsViso">'Forma 4'!$I$49</definedName>
    <definedName name="VAS073_F_Avarijusalinim25PavirsiniuNuoteku" localSheetId="1">'Forma 4'!$M$49</definedName>
    <definedName name="VAS073_F_Avarijusalinim25PavirsiniuNuoteku">'Forma 4'!$M$49</definedName>
    <definedName name="VAS073_F_Avarijusalinim26KitosReguliuojamosios" localSheetId="1">'Forma 4'!$N$49</definedName>
    <definedName name="VAS073_F_Avarijusalinim26KitosReguliuojamosios">'Forma 4'!$N$49</definedName>
    <definedName name="VAS073_F_Avarijusalinim27KitosVeiklos" localSheetId="1">'Forma 4'!$Q$49</definedName>
    <definedName name="VAS073_F_Avarijusalinim27KitosVeiklos">'Forma 4'!$Q$49</definedName>
    <definedName name="VAS073_F_Avarijusalinim2Apskaitosveikla1" localSheetId="1">'Forma 4'!$O$49</definedName>
    <definedName name="VAS073_F_Avarijusalinim2Apskaitosveikla1">'Forma 4'!$O$49</definedName>
    <definedName name="VAS073_F_Avarijusalinim2Kitareguliuoja1" localSheetId="1">'Forma 4'!$P$49</definedName>
    <definedName name="VAS073_F_Avarijusalinim2Kitareguliuoja1">'Forma 4'!$P$49</definedName>
    <definedName name="VAS073_F_Avarijusalinim31IS" localSheetId="1">'Forma 4'!$D$105</definedName>
    <definedName name="VAS073_F_Avarijusalinim31IS">'Forma 4'!$D$105</definedName>
    <definedName name="VAS073_F_Avarijusalinim331GeriamojoVandens" localSheetId="1">'Forma 4'!$F$105</definedName>
    <definedName name="VAS073_F_Avarijusalinim331GeriamojoVandens">'Forma 4'!$F$105</definedName>
    <definedName name="VAS073_F_Avarijusalinim332GeriamojoVandens" localSheetId="1">'Forma 4'!$G$105</definedName>
    <definedName name="VAS073_F_Avarijusalinim332GeriamojoVandens">'Forma 4'!$G$105</definedName>
    <definedName name="VAS073_F_Avarijusalinim333GeriamojoVandens" localSheetId="1">'Forma 4'!$H$105</definedName>
    <definedName name="VAS073_F_Avarijusalinim333GeriamojoVandens">'Forma 4'!$H$105</definedName>
    <definedName name="VAS073_F_Avarijusalinim33IsViso" localSheetId="1">'Forma 4'!$E$105</definedName>
    <definedName name="VAS073_F_Avarijusalinim33IsViso">'Forma 4'!$E$105</definedName>
    <definedName name="VAS073_F_Avarijusalinim341NuotekuSurinkimas" localSheetId="1">'Forma 4'!$J$105</definedName>
    <definedName name="VAS073_F_Avarijusalinim341NuotekuSurinkimas">'Forma 4'!$J$105</definedName>
    <definedName name="VAS073_F_Avarijusalinim342NuotekuValymas" localSheetId="1">'Forma 4'!$K$105</definedName>
    <definedName name="VAS073_F_Avarijusalinim342NuotekuValymas">'Forma 4'!$K$105</definedName>
    <definedName name="VAS073_F_Avarijusalinim343NuotekuDumblo" localSheetId="1">'Forma 4'!$L$105</definedName>
    <definedName name="VAS073_F_Avarijusalinim343NuotekuDumblo">'Forma 4'!$L$105</definedName>
    <definedName name="VAS073_F_Avarijusalinim34IsViso" localSheetId="1">'Forma 4'!$I$105</definedName>
    <definedName name="VAS073_F_Avarijusalinim34IsViso">'Forma 4'!$I$105</definedName>
    <definedName name="VAS073_F_Avarijusalinim35PavirsiniuNuoteku" localSheetId="1">'Forma 4'!$M$105</definedName>
    <definedName name="VAS073_F_Avarijusalinim35PavirsiniuNuoteku">'Forma 4'!$M$105</definedName>
    <definedName name="VAS073_F_Avarijusalinim36KitosReguliuojamosios" localSheetId="1">'Forma 4'!$N$105</definedName>
    <definedName name="VAS073_F_Avarijusalinim36KitosReguliuojamosios">'Forma 4'!$N$105</definedName>
    <definedName name="VAS073_F_Avarijusalinim37KitosVeiklos" localSheetId="1">'Forma 4'!$Q$105</definedName>
    <definedName name="VAS073_F_Avarijusalinim37KitosVeiklos">'Forma 4'!$Q$105</definedName>
    <definedName name="VAS073_F_Avarijusalinim3Apskaitosveikla1" localSheetId="1">'Forma 4'!$O$105</definedName>
    <definedName name="VAS073_F_Avarijusalinim3Apskaitosveikla1">'Forma 4'!$O$105</definedName>
    <definedName name="VAS073_F_Avarijusalinim3Kitareguliuoja1" localSheetId="1">'Forma 4'!$P$105</definedName>
    <definedName name="VAS073_F_Avarijusalinim3Kitareguliuoja1">'Forma 4'!$P$105</definedName>
    <definedName name="VAS073_F_Avarijusalinim41IS" localSheetId="1">'Forma 4'!$D$157</definedName>
    <definedName name="VAS073_F_Avarijusalinim41IS">'Forma 4'!$D$157</definedName>
    <definedName name="VAS073_F_Avarijusalinim431GeriamojoVandens" localSheetId="1">'Forma 4'!$F$157</definedName>
    <definedName name="VAS073_F_Avarijusalinim431GeriamojoVandens">'Forma 4'!$F$157</definedName>
    <definedName name="VAS073_F_Avarijusalinim432GeriamojoVandens" localSheetId="1">'Forma 4'!$G$157</definedName>
    <definedName name="VAS073_F_Avarijusalinim432GeriamojoVandens">'Forma 4'!$G$157</definedName>
    <definedName name="VAS073_F_Avarijusalinim433GeriamojoVandens" localSheetId="1">'Forma 4'!$H$157</definedName>
    <definedName name="VAS073_F_Avarijusalinim433GeriamojoVandens">'Forma 4'!$H$157</definedName>
    <definedName name="VAS073_F_Avarijusalinim43IsViso" localSheetId="1">'Forma 4'!$E$157</definedName>
    <definedName name="VAS073_F_Avarijusalinim43IsViso">'Forma 4'!$E$157</definedName>
    <definedName name="VAS073_F_Avarijusalinim441NuotekuSurinkimas" localSheetId="1">'Forma 4'!$J$157</definedName>
    <definedName name="VAS073_F_Avarijusalinim441NuotekuSurinkimas">'Forma 4'!$J$157</definedName>
    <definedName name="VAS073_F_Avarijusalinim442NuotekuValymas" localSheetId="1">'Forma 4'!$K$157</definedName>
    <definedName name="VAS073_F_Avarijusalinim442NuotekuValymas">'Forma 4'!$K$157</definedName>
    <definedName name="VAS073_F_Avarijusalinim443NuotekuDumblo" localSheetId="1">'Forma 4'!$L$157</definedName>
    <definedName name="VAS073_F_Avarijusalinim443NuotekuDumblo">'Forma 4'!$L$157</definedName>
    <definedName name="VAS073_F_Avarijusalinim44IsViso" localSheetId="1">'Forma 4'!$I$157</definedName>
    <definedName name="VAS073_F_Avarijusalinim44IsViso">'Forma 4'!$I$157</definedName>
    <definedName name="VAS073_F_Avarijusalinim45PavirsiniuNuoteku" localSheetId="1">'Forma 4'!$M$157</definedName>
    <definedName name="VAS073_F_Avarijusalinim45PavirsiniuNuoteku">'Forma 4'!$M$157</definedName>
    <definedName name="VAS073_F_Avarijusalinim46KitosReguliuojamosios" localSheetId="1">'Forma 4'!$N$157</definedName>
    <definedName name="VAS073_F_Avarijusalinim46KitosReguliuojamosios">'Forma 4'!$N$157</definedName>
    <definedName name="VAS073_F_Avarijusalinim47KitosVeiklos" localSheetId="1">'Forma 4'!$Q$157</definedName>
    <definedName name="VAS073_F_Avarijusalinim47KitosVeiklos">'Forma 4'!$Q$157</definedName>
    <definedName name="VAS073_F_Avarijusalinim4Apskaitosveikla1" localSheetId="1">'Forma 4'!$O$157</definedName>
    <definedName name="VAS073_F_Avarijusalinim4Apskaitosveikla1">'Forma 4'!$O$157</definedName>
    <definedName name="VAS073_F_Avarijusalinim4Kitareguliuoja1" localSheetId="1">'Forma 4'!$P$157</definedName>
    <definedName name="VAS073_F_Avarijusalinim4Kitareguliuoja1">'Forma 4'!$P$157</definedName>
    <definedName name="VAS073_F_Avarijusalinim51IS" localSheetId="1">'Forma 4'!$D$202</definedName>
    <definedName name="VAS073_F_Avarijusalinim51IS">'Forma 4'!$D$202</definedName>
    <definedName name="VAS073_F_Avarijusalinim531GeriamojoVandens" localSheetId="1">'Forma 4'!$F$202</definedName>
    <definedName name="VAS073_F_Avarijusalinim531GeriamojoVandens">'Forma 4'!$F$202</definedName>
    <definedName name="VAS073_F_Avarijusalinim532GeriamojoVandens" localSheetId="1">'Forma 4'!$G$202</definedName>
    <definedName name="VAS073_F_Avarijusalinim532GeriamojoVandens">'Forma 4'!$G$202</definedName>
    <definedName name="VAS073_F_Avarijusalinim533GeriamojoVandens" localSheetId="1">'Forma 4'!$H$202</definedName>
    <definedName name="VAS073_F_Avarijusalinim533GeriamojoVandens">'Forma 4'!$H$202</definedName>
    <definedName name="VAS073_F_Avarijusalinim53IsViso" localSheetId="1">'Forma 4'!$E$202</definedName>
    <definedName name="VAS073_F_Avarijusalinim53IsViso">'Forma 4'!$E$202</definedName>
    <definedName name="VAS073_F_Avarijusalinim541NuotekuSurinkimas" localSheetId="1">'Forma 4'!$J$202</definedName>
    <definedName name="VAS073_F_Avarijusalinim541NuotekuSurinkimas">'Forma 4'!$J$202</definedName>
    <definedName name="VAS073_F_Avarijusalinim542NuotekuValymas" localSheetId="1">'Forma 4'!$K$202</definedName>
    <definedName name="VAS073_F_Avarijusalinim542NuotekuValymas">'Forma 4'!$K$202</definedName>
    <definedName name="VAS073_F_Avarijusalinim543NuotekuDumblo" localSheetId="1">'Forma 4'!$L$202</definedName>
    <definedName name="VAS073_F_Avarijusalinim543NuotekuDumblo">'Forma 4'!$L$202</definedName>
    <definedName name="VAS073_F_Avarijusalinim54IsViso" localSheetId="1">'Forma 4'!$I$202</definedName>
    <definedName name="VAS073_F_Avarijusalinim54IsViso">'Forma 4'!$I$202</definedName>
    <definedName name="VAS073_F_Avarijusalinim55PavirsiniuNuoteku" localSheetId="1">'Forma 4'!$M$202</definedName>
    <definedName name="VAS073_F_Avarijusalinim55PavirsiniuNuoteku">'Forma 4'!$M$202</definedName>
    <definedName name="VAS073_F_Avarijusalinim56KitosReguliuojamosios" localSheetId="1">'Forma 4'!$N$202</definedName>
    <definedName name="VAS073_F_Avarijusalinim56KitosReguliuojamosios">'Forma 4'!$N$202</definedName>
    <definedName name="VAS073_F_Avarijusalinim57KitosVeiklos" localSheetId="1">'Forma 4'!$Q$202</definedName>
    <definedName name="VAS073_F_Avarijusalinim57KitosVeiklos">'Forma 4'!$Q$202</definedName>
    <definedName name="VAS073_F_Avarijusalinim5Apskaitosveikla1" localSheetId="1">'Forma 4'!$O$202</definedName>
    <definedName name="VAS073_F_Avarijusalinim5Apskaitosveikla1">'Forma 4'!$O$202</definedName>
    <definedName name="VAS073_F_Avarijusalinim5Kitareguliuoja1" localSheetId="1">'Forma 4'!$P$202</definedName>
    <definedName name="VAS073_F_Avarijusalinim5Kitareguliuoja1">'Forma 4'!$P$202</definedName>
    <definedName name="VAS073_F_Bankopaslauguk11IS" localSheetId="1">'Forma 4'!$D$66</definedName>
    <definedName name="VAS073_F_Bankopaslauguk11IS">'Forma 4'!$D$66</definedName>
    <definedName name="VAS073_F_Bankopaslauguk131GeriamojoVandens" localSheetId="1">'Forma 4'!$F$66</definedName>
    <definedName name="VAS073_F_Bankopaslauguk131GeriamojoVandens">'Forma 4'!$F$66</definedName>
    <definedName name="VAS073_F_Bankopaslauguk132GeriamojoVandens" localSheetId="1">'Forma 4'!$G$66</definedName>
    <definedName name="VAS073_F_Bankopaslauguk132GeriamojoVandens">'Forma 4'!$G$66</definedName>
    <definedName name="VAS073_F_Bankopaslauguk133GeriamojoVandens" localSheetId="1">'Forma 4'!$H$66</definedName>
    <definedName name="VAS073_F_Bankopaslauguk133GeriamojoVandens">'Forma 4'!$H$66</definedName>
    <definedName name="VAS073_F_Bankopaslauguk13IsViso" localSheetId="1">'Forma 4'!$E$66</definedName>
    <definedName name="VAS073_F_Bankopaslauguk13IsViso">'Forma 4'!$E$66</definedName>
    <definedName name="VAS073_F_Bankopaslauguk141NuotekuSurinkimas" localSheetId="1">'Forma 4'!$J$66</definedName>
    <definedName name="VAS073_F_Bankopaslauguk141NuotekuSurinkimas">'Forma 4'!$J$66</definedName>
    <definedName name="VAS073_F_Bankopaslauguk142NuotekuValymas" localSheetId="1">'Forma 4'!$K$66</definedName>
    <definedName name="VAS073_F_Bankopaslauguk142NuotekuValymas">'Forma 4'!$K$66</definedName>
    <definedName name="VAS073_F_Bankopaslauguk143NuotekuDumblo" localSheetId="1">'Forma 4'!$L$66</definedName>
    <definedName name="VAS073_F_Bankopaslauguk143NuotekuDumblo">'Forma 4'!$L$66</definedName>
    <definedName name="VAS073_F_Bankopaslauguk14IsViso" localSheetId="1">'Forma 4'!$I$66</definedName>
    <definedName name="VAS073_F_Bankopaslauguk14IsViso">'Forma 4'!$I$66</definedName>
    <definedName name="VAS073_F_Bankopaslauguk15PavirsiniuNuoteku" localSheetId="1">'Forma 4'!$M$66</definedName>
    <definedName name="VAS073_F_Bankopaslauguk15PavirsiniuNuoteku">'Forma 4'!$M$66</definedName>
    <definedName name="VAS073_F_Bankopaslauguk16KitosReguliuojamosios" localSheetId="1">'Forma 4'!$N$66</definedName>
    <definedName name="VAS073_F_Bankopaslauguk16KitosReguliuojamosios">'Forma 4'!$N$66</definedName>
    <definedName name="VAS073_F_Bankopaslauguk17KitosVeiklos" localSheetId="1">'Forma 4'!$Q$66</definedName>
    <definedName name="VAS073_F_Bankopaslauguk17KitosVeiklos">'Forma 4'!$Q$66</definedName>
    <definedName name="VAS073_F_Bankopaslauguk1Apskaitosveikla1" localSheetId="1">'Forma 4'!$O$66</definedName>
    <definedName name="VAS073_F_Bankopaslauguk1Apskaitosveikla1">'Forma 4'!$O$66</definedName>
    <definedName name="VAS073_F_Bankopaslauguk1Kitareguliuoja1" localSheetId="1">'Forma 4'!$P$66</definedName>
    <definedName name="VAS073_F_Bankopaslauguk1Kitareguliuoja1">'Forma 4'!$P$66</definedName>
    <definedName name="VAS073_F_Bankopaslauguk21IS" localSheetId="1">'Forma 4'!$D$119</definedName>
    <definedName name="VAS073_F_Bankopaslauguk21IS">'Forma 4'!$D$119</definedName>
    <definedName name="VAS073_F_Bankopaslauguk231GeriamojoVandens" localSheetId="1">'Forma 4'!$F$119</definedName>
    <definedName name="VAS073_F_Bankopaslauguk231GeriamojoVandens">'Forma 4'!$F$119</definedName>
    <definedName name="VAS073_F_Bankopaslauguk232GeriamojoVandens" localSheetId="1">'Forma 4'!$G$119</definedName>
    <definedName name="VAS073_F_Bankopaslauguk232GeriamojoVandens">'Forma 4'!$G$119</definedName>
    <definedName name="VAS073_F_Bankopaslauguk233GeriamojoVandens" localSheetId="1">'Forma 4'!$H$119</definedName>
    <definedName name="VAS073_F_Bankopaslauguk233GeriamojoVandens">'Forma 4'!$H$119</definedName>
    <definedName name="VAS073_F_Bankopaslauguk23IsViso" localSheetId="1">'Forma 4'!$E$119</definedName>
    <definedName name="VAS073_F_Bankopaslauguk23IsViso">'Forma 4'!$E$119</definedName>
    <definedName name="VAS073_F_Bankopaslauguk241NuotekuSurinkimas" localSheetId="1">'Forma 4'!$J$119</definedName>
    <definedName name="VAS073_F_Bankopaslauguk241NuotekuSurinkimas">'Forma 4'!$J$119</definedName>
    <definedName name="VAS073_F_Bankopaslauguk242NuotekuValymas" localSheetId="1">'Forma 4'!$K$119</definedName>
    <definedName name="VAS073_F_Bankopaslauguk242NuotekuValymas">'Forma 4'!$K$119</definedName>
    <definedName name="VAS073_F_Bankopaslauguk243NuotekuDumblo" localSheetId="1">'Forma 4'!$L$119</definedName>
    <definedName name="VAS073_F_Bankopaslauguk243NuotekuDumblo">'Forma 4'!$L$119</definedName>
    <definedName name="VAS073_F_Bankopaslauguk24IsViso" localSheetId="1">'Forma 4'!$I$119</definedName>
    <definedName name="VAS073_F_Bankopaslauguk24IsViso">'Forma 4'!$I$119</definedName>
    <definedName name="VAS073_F_Bankopaslauguk25PavirsiniuNuoteku" localSheetId="1">'Forma 4'!$M$119</definedName>
    <definedName name="VAS073_F_Bankopaslauguk25PavirsiniuNuoteku">'Forma 4'!$M$119</definedName>
    <definedName name="VAS073_F_Bankopaslauguk26KitosReguliuojamosios" localSheetId="1">'Forma 4'!$N$119</definedName>
    <definedName name="VAS073_F_Bankopaslauguk26KitosReguliuojamosios">'Forma 4'!$N$119</definedName>
    <definedName name="VAS073_F_Bankopaslauguk27KitosVeiklos" localSheetId="1">'Forma 4'!$Q$119</definedName>
    <definedName name="VAS073_F_Bankopaslauguk27KitosVeiklos">'Forma 4'!$Q$119</definedName>
    <definedName name="VAS073_F_Bankopaslauguk2Apskaitosveikla1" localSheetId="1">'Forma 4'!$O$119</definedName>
    <definedName name="VAS073_F_Bankopaslauguk2Apskaitosveikla1">'Forma 4'!$O$119</definedName>
    <definedName name="VAS073_F_Bankopaslauguk2Kitareguliuoja1" localSheetId="1">'Forma 4'!$P$119</definedName>
    <definedName name="VAS073_F_Bankopaslauguk2Kitareguliuoja1">'Forma 4'!$P$119</definedName>
    <definedName name="VAS073_F_Bankopaslauguk31IS" localSheetId="1">'Forma 4'!$D$171</definedName>
    <definedName name="VAS073_F_Bankopaslauguk31IS">'Forma 4'!$D$171</definedName>
    <definedName name="VAS073_F_Bankopaslauguk331GeriamojoVandens" localSheetId="1">'Forma 4'!$F$171</definedName>
    <definedName name="VAS073_F_Bankopaslauguk331GeriamojoVandens">'Forma 4'!$F$171</definedName>
    <definedName name="VAS073_F_Bankopaslauguk332GeriamojoVandens" localSheetId="1">'Forma 4'!$G$171</definedName>
    <definedName name="VAS073_F_Bankopaslauguk332GeriamojoVandens">'Forma 4'!$G$171</definedName>
    <definedName name="VAS073_F_Bankopaslauguk333GeriamojoVandens" localSheetId="1">'Forma 4'!$H$171</definedName>
    <definedName name="VAS073_F_Bankopaslauguk333GeriamojoVandens">'Forma 4'!$H$171</definedName>
    <definedName name="VAS073_F_Bankopaslauguk33IsViso" localSheetId="1">'Forma 4'!$E$171</definedName>
    <definedName name="VAS073_F_Bankopaslauguk33IsViso">'Forma 4'!$E$171</definedName>
    <definedName name="VAS073_F_Bankopaslauguk341NuotekuSurinkimas" localSheetId="1">'Forma 4'!$J$171</definedName>
    <definedName name="VAS073_F_Bankopaslauguk341NuotekuSurinkimas">'Forma 4'!$J$171</definedName>
    <definedName name="VAS073_F_Bankopaslauguk342NuotekuValymas" localSheetId="1">'Forma 4'!$K$171</definedName>
    <definedName name="VAS073_F_Bankopaslauguk342NuotekuValymas">'Forma 4'!$K$171</definedName>
    <definedName name="VAS073_F_Bankopaslauguk343NuotekuDumblo" localSheetId="1">'Forma 4'!$L$171</definedName>
    <definedName name="VAS073_F_Bankopaslauguk343NuotekuDumblo">'Forma 4'!$L$171</definedName>
    <definedName name="VAS073_F_Bankopaslauguk34IsViso" localSheetId="1">'Forma 4'!$I$171</definedName>
    <definedName name="VAS073_F_Bankopaslauguk34IsViso">'Forma 4'!$I$171</definedName>
    <definedName name="VAS073_F_Bankopaslauguk35PavirsiniuNuoteku" localSheetId="1">'Forma 4'!$M$171</definedName>
    <definedName name="VAS073_F_Bankopaslauguk35PavirsiniuNuoteku">'Forma 4'!$M$171</definedName>
    <definedName name="VAS073_F_Bankopaslauguk36KitosReguliuojamosios" localSheetId="1">'Forma 4'!$N$171</definedName>
    <definedName name="VAS073_F_Bankopaslauguk36KitosReguliuojamosios">'Forma 4'!$N$171</definedName>
    <definedName name="VAS073_F_Bankopaslauguk37KitosVeiklos" localSheetId="1">'Forma 4'!$Q$171</definedName>
    <definedName name="VAS073_F_Bankopaslauguk37KitosVeiklos">'Forma 4'!$Q$171</definedName>
    <definedName name="VAS073_F_Bankopaslauguk3Apskaitosveikla1" localSheetId="1">'Forma 4'!$O$171</definedName>
    <definedName name="VAS073_F_Bankopaslauguk3Apskaitosveikla1">'Forma 4'!$O$171</definedName>
    <definedName name="VAS073_F_Bankopaslauguk3Kitareguliuoja1" localSheetId="1">'Forma 4'!$P$171</definedName>
    <definedName name="VAS073_F_Bankopaslauguk3Kitareguliuoja1">'Forma 4'!$P$171</definedName>
    <definedName name="VAS073_F_Bankopaslauguk41IS" localSheetId="1">'Forma 4'!$D$216</definedName>
    <definedName name="VAS073_F_Bankopaslauguk41IS">'Forma 4'!$D$216</definedName>
    <definedName name="VAS073_F_Bankopaslauguk431GeriamojoVandens" localSheetId="1">'Forma 4'!$F$216</definedName>
    <definedName name="VAS073_F_Bankopaslauguk431GeriamojoVandens">'Forma 4'!$F$216</definedName>
    <definedName name="VAS073_F_Bankopaslauguk432GeriamojoVandens" localSheetId="1">'Forma 4'!$G$216</definedName>
    <definedName name="VAS073_F_Bankopaslauguk432GeriamojoVandens">'Forma 4'!$G$216</definedName>
    <definedName name="VAS073_F_Bankopaslauguk433GeriamojoVandens" localSheetId="1">'Forma 4'!$H$216</definedName>
    <definedName name="VAS073_F_Bankopaslauguk433GeriamojoVandens">'Forma 4'!$H$216</definedName>
    <definedName name="VAS073_F_Bankopaslauguk43IsViso" localSheetId="1">'Forma 4'!$E$216</definedName>
    <definedName name="VAS073_F_Bankopaslauguk43IsViso">'Forma 4'!$E$216</definedName>
    <definedName name="VAS073_F_Bankopaslauguk441NuotekuSurinkimas" localSheetId="1">'Forma 4'!$J$216</definedName>
    <definedName name="VAS073_F_Bankopaslauguk441NuotekuSurinkimas">'Forma 4'!$J$216</definedName>
    <definedName name="VAS073_F_Bankopaslauguk442NuotekuValymas" localSheetId="1">'Forma 4'!$K$216</definedName>
    <definedName name="VAS073_F_Bankopaslauguk442NuotekuValymas">'Forma 4'!$K$216</definedName>
    <definedName name="VAS073_F_Bankopaslauguk443NuotekuDumblo" localSheetId="1">'Forma 4'!$L$216</definedName>
    <definedName name="VAS073_F_Bankopaslauguk443NuotekuDumblo">'Forma 4'!$L$216</definedName>
    <definedName name="VAS073_F_Bankopaslauguk44IsViso" localSheetId="1">'Forma 4'!$I$216</definedName>
    <definedName name="VAS073_F_Bankopaslauguk44IsViso">'Forma 4'!$I$216</definedName>
    <definedName name="VAS073_F_Bankopaslauguk45PavirsiniuNuoteku" localSheetId="1">'Forma 4'!$M$216</definedName>
    <definedName name="VAS073_F_Bankopaslauguk45PavirsiniuNuoteku">'Forma 4'!$M$216</definedName>
    <definedName name="VAS073_F_Bankopaslauguk46KitosReguliuojamosios" localSheetId="1">'Forma 4'!$N$216</definedName>
    <definedName name="VAS073_F_Bankopaslauguk46KitosReguliuojamosios">'Forma 4'!$N$216</definedName>
    <definedName name="VAS073_F_Bankopaslauguk47KitosVeiklos" localSheetId="1">'Forma 4'!$Q$216</definedName>
    <definedName name="VAS073_F_Bankopaslauguk47KitosVeiklos">'Forma 4'!$Q$216</definedName>
    <definedName name="VAS073_F_Bankopaslauguk4Apskaitosveikla1" localSheetId="1">'Forma 4'!$O$216</definedName>
    <definedName name="VAS073_F_Bankopaslauguk4Apskaitosveikla1">'Forma 4'!$O$216</definedName>
    <definedName name="VAS073_F_Bankopaslauguk4Kitareguliuoja1" localSheetId="1">'Forma 4'!$P$216</definedName>
    <definedName name="VAS073_F_Bankopaslauguk4Kitareguliuoja1">'Forma 4'!$P$216</definedName>
    <definedName name="VAS073_F_Bendrosiospast11IS" localSheetId="1">'Forma 4'!$D$27</definedName>
    <definedName name="VAS073_F_Bendrosiospast11IS">'Forma 4'!$D$27</definedName>
    <definedName name="VAS073_F_Bendrosiospast131GeriamojoVandens" localSheetId="1">'Forma 4'!$F$27</definedName>
    <definedName name="VAS073_F_Bendrosiospast131GeriamojoVandens">'Forma 4'!$F$27</definedName>
    <definedName name="VAS073_F_Bendrosiospast132GeriamojoVandens" localSheetId="1">'Forma 4'!$G$27</definedName>
    <definedName name="VAS073_F_Bendrosiospast132GeriamojoVandens">'Forma 4'!$G$27</definedName>
    <definedName name="VAS073_F_Bendrosiospast133GeriamojoVandens" localSheetId="1">'Forma 4'!$H$27</definedName>
    <definedName name="VAS073_F_Bendrosiospast133GeriamojoVandens">'Forma 4'!$H$27</definedName>
    <definedName name="VAS073_F_Bendrosiospast13IsViso" localSheetId="1">'Forma 4'!$E$27</definedName>
    <definedName name="VAS073_F_Bendrosiospast13IsViso">'Forma 4'!$E$27</definedName>
    <definedName name="VAS073_F_Bendrosiospast141NuotekuSurinkimas" localSheetId="1">'Forma 4'!$J$27</definedName>
    <definedName name="VAS073_F_Bendrosiospast141NuotekuSurinkimas">'Forma 4'!$J$27</definedName>
    <definedName name="VAS073_F_Bendrosiospast142NuotekuValymas" localSheetId="1">'Forma 4'!$K$27</definedName>
    <definedName name="VAS073_F_Bendrosiospast142NuotekuValymas">'Forma 4'!$K$27</definedName>
    <definedName name="VAS073_F_Bendrosiospast143NuotekuDumblo" localSheetId="1">'Forma 4'!$L$27</definedName>
    <definedName name="VAS073_F_Bendrosiospast143NuotekuDumblo">'Forma 4'!$L$27</definedName>
    <definedName name="VAS073_F_Bendrosiospast14IsViso" localSheetId="1">'Forma 4'!$I$27</definedName>
    <definedName name="VAS073_F_Bendrosiospast14IsViso">'Forma 4'!$I$27</definedName>
    <definedName name="VAS073_F_Bendrosiospast15PavirsiniuNuoteku" localSheetId="1">'Forma 4'!$M$27</definedName>
    <definedName name="VAS073_F_Bendrosiospast15PavirsiniuNuoteku">'Forma 4'!$M$27</definedName>
    <definedName name="VAS073_F_Bendrosiospast16KitosReguliuojamosios" localSheetId="1">'Forma 4'!$N$27</definedName>
    <definedName name="VAS073_F_Bendrosiospast16KitosReguliuojamosios">'Forma 4'!$N$27</definedName>
    <definedName name="VAS073_F_Bendrosiospast17KitosVeiklos" localSheetId="1">'Forma 4'!$Q$27</definedName>
    <definedName name="VAS073_F_Bendrosiospast17KitosVeiklos">'Forma 4'!$Q$27</definedName>
    <definedName name="VAS073_F_Bendrosiospast1Apskaitosveikla1" localSheetId="1">'Forma 4'!$O$27</definedName>
    <definedName name="VAS073_F_Bendrosiospast1Apskaitosveikla1">'Forma 4'!$O$27</definedName>
    <definedName name="VAS073_F_Bendrosiospast1Kitareguliuoja1" localSheetId="1">'Forma 4'!$P$27</definedName>
    <definedName name="VAS073_F_Bendrosiospast1Kitareguliuoja1">'Forma 4'!$P$27</definedName>
    <definedName name="VAS073_F_Bendrosiossana11IS" localSheetId="1">'Forma 4'!$D$190</definedName>
    <definedName name="VAS073_F_Bendrosiossana11IS">'Forma 4'!$D$190</definedName>
    <definedName name="VAS073_F_Bendrosiossana131GeriamojoVandens" localSheetId="1">'Forma 4'!$F$190</definedName>
    <definedName name="VAS073_F_Bendrosiossana131GeriamojoVandens">'Forma 4'!$F$190</definedName>
    <definedName name="VAS073_F_Bendrosiossana132GeriamojoVandens" localSheetId="1">'Forma 4'!$G$190</definedName>
    <definedName name="VAS073_F_Bendrosiossana132GeriamojoVandens">'Forma 4'!$G$190</definedName>
    <definedName name="VAS073_F_Bendrosiossana133GeriamojoVandens" localSheetId="1">'Forma 4'!$H$190</definedName>
    <definedName name="VAS073_F_Bendrosiossana133GeriamojoVandens">'Forma 4'!$H$190</definedName>
    <definedName name="VAS073_F_Bendrosiossana13IsViso" localSheetId="1">'Forma 4'!$E$190</definedName>
    <definedName name="VAS073_F_Bendrosiossana13IsViso">'Forma 4'!$E$190</definedName>
    <definedName name="VAS073_F_Bendrosiossana141NuotekuSurinkimas" localSheetId="1">'Forma 4'!$J$190</definedName>
    <definedName name="VAS073_F_Bendrosiossana141NuotekuSurinkimas">'Forma 4'!$J$190</definedName>
    <definedName name="VAS073_F_Bendrosiossana142NuotekuValymas" localSheetId="1">'Forma 4'!$K$190</definedName>
    <definedName name="VAS073_F_Bendrosiossana142NuotekuValymas">'Forma 4'!$K$190</definedName>
    <definedName name="VAS073_F_Bendrosiossana143NuotekuDumblo" localSheetId="1">'Forma 4'!$L$190</definedName>
    <definedName name="VAS073_F_Bendrosiossana143NuotekuDumblo">'Forma 4'!$L$190</definedName>
    <definedName name="VAS073_F_Bendrosiossana14IsViso" localSheetId="1">'Forma 4'!$I$190</definedName>
    <definedName name="VAS073_F_Bendrosiossana14IsViso">'Forma 4'!$I$190</definedName>
    <definedName name="VAS073_F_Bendrosiossana15PavirsiniuNuoteku" localSheetId="1">'Forma 4'!$M$190</definedName>
    <definedName name="VAS073_F_Bendrosiossana15PavirsiniuNuoteku">'Forma 4'!$M$190</definedName>
    <definedName name="VAS073_F_Bendrosiossana16KitosReguliuojamosios" localSheetId="1">'Forma 4'!$N$190</definedName>
    <definedName name="VAS073_F_Bendrosiossana16KitosReguliuojamosios">'Forma 4'!$N$190</definedName>
    <definedName name="VAS073_F_Bendrosiossana17KitosVeiklos" localSheetId="1">'Forma 4'!$Q$190</definedName>
    <definedName name="VAS073_F_Bendrosiossana17KitosVeiklos">'Forma 4'!$Q$190</definedName>
    <definedName name="VAS073_F_Bendrosiossana1Apskaitosveikla1" localSheetId="1">'Forma 4'!$O$190</definedName>
    <definedName name="VAS073_F_Bendrosiossana1Apskaitosveikla1">'Forma 4'!$O$190</definedName>
    <definedName name="VAS073_F_Bendrosiossana1Kitareguliuoja1" localSheetId="1">'Forma 4'!$P$190</definedName>
    <definedName name="VAS073_F_Bendrosiossana1Kitareguliuoja1">'Forma 4'!$P$190</definedName>
    <definedName name="VAS073_F_Bendrupatalpus11IS" localSheetId="1">'Forma 4'!$D$192</definedName>
    <definedName name="VAS073_F_Bendrupatalpus11IS">'Forma 4'!$D$192</definedName>
    <definedName name="VAS073_F_Bendrupatalpus131GeriamojoVandens" localSheetId="1">'Forma 4'!$F$192</definedName>
    <definedName name="VAS073_F_Bendrupatalpus131GeriamojoVandens">'Forma 4'!$F$192</definedName>
    <definedName name="VAS073_F_Bendrupatalpus132GeriamojoVandens" localSheetId="1">'Forma 4'!$G$192</definedName>
    <definedName name="VAS073_F_Bendrupatalpus132GeriamojoVandens">'Forma 4'!$G$192</definedName>
    <definedName name="VAS073_F_Bendrupatalpus133GeriamojoVandens" localSheetId="1">'Forma 4'!$H$192</definedName>
    <definedName name="VAS073_F_Bendrupatalpus133GeriamojoVandens">'Forma 4'!$H$192</definedName>
    <definedName name="VAS073_F_Bendrupatalpus13IsViso" localSheetId="1">'Forma 4'!$E$192</definedName>
    <definedName name="VAS073_F_Bendrupatalpus13IsViso">'Forma 4'!$E$192</definedName>
    <definedName name="VAS073_F_Bendrupatalpus141NuotekuSurinkimas" localSheetId="1">'Forma 4'!$J$192</definedName>
    <definedName name="VAS073_F_Bendrupatalpus141NuotekuSurinkimas">'Forma 4'!$J$192</definedName>
    <definedName name="VAS073_F_Bendrupatalpus142NuotekuValymas" localSheetId="1">'Forma 4'!$K$192</definedName>
    <definedName name="VAS073_F_Bendrupatalpus142NuotekuValymas">'Forma 4'!$K$192</definedName>
    <definedName name="VAS073_F_Bendrupatalpus143NuotekuDumblo" localSheetId="1">'Forma 4'!$L$192</definedName>
    <definedName name="VAS073_F_Bendrupatalpus143NuotekuDumblo">'Forma 4'!$L$192</definedName>
    <definedName name="VAS073_F_Bendrupatalpus14IsViso" localSheetId="1">'Forma 4'!$I$192</definedName>
    <definedName name="VAS073_F_Bendrupatalpus14IsViso">'Forma 4'!$I$192</definedName>
    <definedName name="VAS073_F_Bendrupatalpus15PavirsiniuNuoteku" localSheetId="1">'Forma 4'!$M$192</definedName>
    <definedName name="VAS073_F_Bendrupatalpus15PavirsiniuNuoteku">'Forma 4'!$M$192</definedName>
    <definedName name="VAS073_F_Bendrupatalpus16KitosReguliuojamosios" localSheetId="1">'Forma 4'!$N$192</definedName>
    <definedName name="VAS073_F_Bendrupatalpus16KitosReguliuojamosios">'Forma 4'!$N$192</definedName>
    <definedName name="VAS073_F_Bendrupatalpus17KitosVeiklos" localSheetId="1">'Forma 4'!$Q$192</definedName>
    <definedName name="VAS073_F_Bendrupatalpus17KitosVeiklos">'Forma 4'!$Q$192</definedName>
    <definedName name="VAS073_F_Bendrupatalpus1Apskaitosveikla1" localSheetId="1">'Forma 4'!$O$192</definedName>
    <definedName name="VAS073_F_Bendrupatalpus1Apskaitosveikla1">'Forma 4'!$O$192</definedName>
    <definedName name="VAS073_F_Bendrupatalpus1Kitareguliuoja1" localSheetId="1">'Forma 4'!$P$192</definedName>
    <definedName name="VAS073_F_Bendrupatalpus1Kitareguliuoja1">'Forma 4'!$P$192</definedName>
    <definedName name="VAS073_F_Cpunktui11IS" localSheetId="1">'Forma 4'!$D$145</definedName>
    <definedName name="VAS073_F_Cpunktui11IS">'Forma 4'!$D$145</definedName>
    <definedName name="VAS073_F_Cpunktui21IS" localSheetId="1">'Forma 4'!$D$148</definedName>
    <definedName name="VAS073_F_Cpunktui21IS">'Forma 4'!$D$148</definedName>
    <definedName name="VAS073_F_Cpunktui31IS" localSheetId="1">'Forma 4'!$D$151</definedName>
    <definedName name="VAS073_F_Cpunktui31IS">'Forma 4'!$D$151</definedName>
    <definedName name="VAS073_F_Cpunktui41IS" localSheetId="1">'Forma 4'!$D$153</definedName>
    <definedName name="VAS073_F_Cpunktui41IS">'Forma 4'!$D$153</definedName>
    <definedName name="VAS073_F_Cpunktui51IS" localSheetId="1">'Forma 4'!$D$160</definedName>
    <definedName name="VAS073_F_Cpunktui51IS">'Forma 4'!$D$160</definedName>
    <definedName name="VAS073_F_Cpunktui61IS" localSheetId="1">'Forma 4'!$D$166</definedName>
    <definedName name="VAS073_F_Cpunktui61IS">'Forma 4'!$D$166</definedName>
    <definedName name="VAS073_F_Cpunktui71IS" localSheetId="1">'Forma 4'!$D$170</definedName>
    <definedName name="VAS073_F_Cpunktui71IS">'Forma 4'!$D$170</definedName>
    <definedName name="VAS073_F_Cpunktui81IS" localSheetId="1">'Forma 4'!$D$173</definedName>
    <definedName name="VAS073_F_Cpunktui81IS">'Forma 4'!$D$173</definedName>
    <definedName name="VAS073_F_Darbdavioimoku11IS" localSheetId="1">'Forma 4'!$D$54</definedName>
    <definedName name="VAS073_F_Darbdavioimoku11IS">'Forma 4'!$D$54</definedName>
    <definedName name="VAS073_F_Darbdavioimoku131GeriamojoVandens" localSheetId="1">'Forma 4'!$F$54</definedName>
    <definedName name="VAS073_F_Darbdavioimoku131GeriamojoVandens">'Forma 4'!$F$54</definedName>
    <definedName name="VAS073_F_Darbdavioimoku132GeriamojoVandens" localSheetId="1">'Forma 4'!$G$54</definedName>
    <definedName name="VAS073_F_Darbdavioimoku132GeriamojoVandens">'Forma 4'!$G$54</definedName>
    <definedName name="VAS073_F_Darbdavioimoku133GeriamojoVandens" localSheetId="1">'Forma 4'!$H$54</definedName>
    <definedName name="VAS073_F_Darbdavioimoku133GeriamojoVandens">'Forma 4'!$H$54</definedName>
    <definedName name="VAS073_F_Darbdavioimoku13IsViso" localSheetId="1">'Forma 4'!$E$54</definedName>
    <definedName name="VAS073_F_Darbdavioimoku13IsViso">'Forma 4'!$E$54</definedName>
    <definedName name="VAS073_F_Darbdavioimoku141NuotekuSurinkimas" localSheetId="1">'Forma 4'!$J$54</definedName>
    <definedName name="VAS073_F_Darbdavioimoku141NuotekuSurinkimas">'Forma 4'!$J$54</definedName>
    <definedName name="VAS073_F_Darbdavioimoku142NuotekuValymas" localSheetId="1">'Forma 4'!$K$54</definedName>
    <definedName name="VAS073_F_Darbdavioimoku142NuotekuValymas">'Forma 4'!$K$54</definedName>
    <definedName name="VAS073_F_Darbdavioimoku143NuotekuDumblo" localSheetId="1">'Forma 4'!$L$54</definedName>
    <definedName name="VAS073_F_Darbdavioimoku143NuotekuDumblo">'Forma 4'!$L$54</definedName>
    <definedName name="VAS073_F_Darbdavioimoku14IsViso" localSheetId="1">'Forma 4'!$I$54</definedName>
    <definedName name="VAS073_F_Darbdavioimoku14IsViso">'Forma 4'!$I$54</definedName>
    <definedName name="VAS073_F_Darbdavioimoku15PavirsiniuNuoteku" localSheetId="1">'Forma 4'!$M$54</definedName>
    <definedName name="VAS073_F_Darbdavioimoku15PavirsiniuNuoteku">'Forma 4'!$M$54</definedName>
    <definedName name="VAS073_F_Darbdavioimoku16KitosReguliuojamosios" localSheetId="1">'Forma 4'!$N$54</definedName>
    <definedName name="VAS073_F_Darbdavioimoku16KitosReguliuojamosios">'Forma 4'!$N$54</definedName>
    <definedName name="VAS073_F_Darbdavioimoku17KitosVeiklos" localSheetId="1">'Forma 4'!$Q$54</definedName>
    <definedName name="VAS073_F_Darbdavioimoku17KitosVeiklos">'Forma 4'!$Q$54</definedName>
    <definedName name="VAS073_F_Darbdavioimoku1Apskaitosveikla1" localSheetId="1">'Forma 4'!$O$54</definedName>
    <definedName name="VAS073_F_Darbdavioimoku1Apskaitosveikla1">'Forma 4'!$O$54</definedName>
    <definedName name="VAS073_F_Darbdavioimoku1Kitareguliuoja1" localSheetId="1">'Forma 4'!$P$54</definedName>
    <definedName name="VAS073_F_Darbdavioimoku1Kitareguliuoja1">'Forma 4'!$P$54</definedName>
    <definedName name="VAS073_F_Darbdavioimoku21IS" localSheetId="1">'Forma 4'!$D$110</definedName>
    <definedName name="VAS073_F_Darbdavioimoku21IS">'Forma 4'!$D$110</definedName>
    <definedName name="VAS073_F_Darbdavioimoku231GeriamojoVandens" localSheetId="1">'Forma 4'!$F$110</definedName>
    <definedName name="VAS073_F_Darbdavioimoku231GeriamojoVandens">'Forma 4'!$F$110</definedName>
    <definedName name="VAS073_F_Darbdavioimoku232GeriamojoVandens" localSheetId="1">'Forma 4'!$G$110</definedName>
    <definedName name="VAS073_F_Darbdavioimoku232GeriamojoVandens">'Forma 4'!$G$110</definedName>
    <definedName name="VAS073_F_Darbdavioimoku233GeriamojoVandens" localSheetId="1">'Forma 4'!$H$110</definedName>
    <definedName name="VAS073_F_Darbdavioimoku233GeriamojoVandens">'Forma 4'!$H$110</definedName>
    <definedName name="VAS073_F_Darbdavioimoku23IsViso" localSheetId="1">'Forma 4'!$E$110</definedName>
    <definedName name="VAS073_F_Darbdavioimoku23IsViso">'Forma 4'!$E$110</definedName>
    <definedName name="VAS073_F_Darbdavioimoku241NuotekuSurinkimas" localSheetId="1">'Forma 4'!$J$110</definedName>
    <definedName name="VAS073_F_Darbdavioimoku241NuotekuSurinkimas">'Forma 4'!$J$110</definedName>
    <definedName name="VAS073_F_Darbdavioimoku242NuotekuValymas" localSheetId="1">'Forma 4'!$K$110</definedName>
    <definedName name="VAS073_F_Darbdavioimoku242NuotekuValymas">'Forma 4'!$K$110</definedName>
    <definedName name="VAS073_F_Darbdavioimoku243NuotekuDumblo" localSheetId="1">'Forma 4'!$L$110</definedName>
    <definedName name="VAS073_F_Darbdavioimoku243NuotekuDumblo">'Forma 4'!$L$110</definedName>
    <definedName name="VAS073_F_Darbdavioimoku24IsViso" localSheetId="1">'Forma 4'!$I$110</definedName>
    <definedName name="VAS073_F_Darbdavioimoku24IsViso">'Forma 4'!$I$110</definedName>
    <definedName name="VAS073_F_Darbdavioimoku25PavirsiniuNuoteku" localSheetId="1">'Forma 4'!$M$110</definedName>
    <definedName name="VAS073_F_Darbdavioimoku25PavirsiniuNuoteku">'Forma 4'!$M$110</definedName>
    <definedName name="VAS073_F_Darbdavioimoku26KitosReguliuojamosios" localSheetId="1">'Forma 4'!$N$110</definedName>
    <definedName name="VAS073_F_Darbdavioimoku26KitosReguliuojamosios">'Forma 4'!$N$110</definedName>
    <definedName name="VAS073_F_Darbdavioimoku27KitosVeiklos" localSheetId="1">'Forma 4'!$Q$110</definedName>
    <definedName name="VAS073_F_Darbdavioimoku27KitosVeiklos">'Forma 4'!$Q$110</definedName>
    <definedName name="VAS073_F_Darbdavioimoku2Apskaitosveikla1" localSheetId="1">'Forma 4'!$O$110</definedName>
    <definedName name="VAS073_F_Darbdavioimoku2Apskaitosveikla1">'Forma 4'!$O$110</definedName>
    <definedName name="VAS073_F_Darbdavioimoku2Kitareguliuoja1" localSheetId="1">'Forma 4'!$P$110</definedName>
    <definedName name="VAS073_F_Darbdavioimoku2Kitareguliuoja1">'Forma 4'!$P$110</definedName>
    <definedName name="VAS073_F_Darbdavioimoku31IS" localSheetId="1">'Forma 4'!$D$162</definedName>
    <definedName name="VAS073_F_Darbdavioimoku31IS">'Forma 4'!$D$162</definedName>
    <definedName name="VAS073_F_Darbdavioimoku331GeriamojoVandens" localSheetId="1">'Forma 4'!$F$162</definedName>
    <definedName name="VAS073_F_Darbdavioimoku331GeriamojoVandens">'Forma 4'!$F$162</definedName>
    <definedName name="VAS073_F_Darbdavioimoku332GeriamojoVandens" localSheetId="1">'Forma 4'!$G$162</definedName>
    <definedName name="VAS073_F_Darbdavioimoku332GeriamojoVandens">'Forma 4'!$G$162</definedName>
    <definedName name="VAS073_F_Darbdavioimoku333GeriamojoVandens" localSheetId="1">'Forma 4'!$H$162</definedName>
    <definedName name="VAS073_F_Darbdavioimoku333GeriamojoVandens">'Forma 4'!$H$162</definedName>
    <definedName name="VAS073_F_Darbdavioimoku33IsViso" localSheetId="1">'Forma 4'!$E$162</definedName>
    <definedName name="VAS073_F_Darbdavioimoku33IsViso">'Forma 4'!$E$162</definedName>
    <definedName name="VAS073_F_Darbdavioimoku341NuotekuSurinkimas" localSheetId="1">'Forma 4'!$J$162</definedName>
    <definedName name="VAS073_F_Darbdavioimoku341NuotekuSurinkimas">'Forma 4'!$J$162</definedName>
    <definedName name="VAS073_F_Darbdavioimoku342NuotekuValymas" localSheetId="1">'Forma 4'!$K$162</definedName>
    <definedName name="VAS073_F_Darbdavioimoku342NuotekuValymas">'Forma 4'!$K$162</definedName>
    <definedName name="VAS073_F_Darbdavioimoku343NuotekuDumblo" localSheetId="1">'Forma 4'!$L$162</definedName>
    <definedName name="VAS073_F_Darbdavioimoku343NuotekuDumblo">'Forma 4'!$L$162</definedName>
    <definedName name="VAS073_F_Darbdavioimoku34IsViso" localSheetId="1">'Forma 4'!$I$162</definedName>
    <definedName name="VAS073_F_Darbdavioimoku34IsViso">'Forma 4'!$I$162</definedName>
    <definedName name="VAS073_F_Darbdavioimoku35PavirsiniuNuoteku" localSheetId="1">'Forma 4'!$M$162</definedName>
    <definedName name="VAS073_F_Darbdavioimoku35PavirsiniuNuoteku">'Forma 4'!$M$162</definedName>
    <definedName name="VAS073_F_Darbdavioimoku36KitosReguliuojamosios" localSheetId="1">'Forma 4'!$N$162</definedName>
    <definedName name="VAS073_F_Darbdavioimoku36KitosReguliuojamosios">'Forma 4'!$N$162</definedName>
    <definedName name="VAS073_F_Darbdavioimoku37KitosVeiklos" localSheetId="1">'Forma 4'!$Q$162</definedName>
    <definedName name="VAS073_F_Darbdavioimoku37KitosVeiklos">'Forma 4'!$Q$162</definedName>
    <definedName name="VAS073_F_Darbdavioimoku3Apskaitosveikla1" localSheetId="1">'Forma 4'!$O$162</definedName>
    <definedName name="VAS073_F_Darbdavioimoku3Apskaitosveikla1">'Forma 4'!$O$162</definedName>
    <definedName name="VAS073_F_Darbdavioimoku3Kitareguliuoja1" localSheetId="1">'Forma 4'!$P$162</definedName>
    <definedName name="VAS073_F_Darbdavioimoku3Kitareguliuoja1">'Forma 4'!$P$162</definedName>
    <definedName name="VAS073_F_Darbdavioimoku41IS" localSheetId="1">'Forma 4'!$D$207</definedName>
    <definedName name="VAS073_F_Darbdavioimoku41IS">'Forma 4'!$D$207</definedName>
    <definedName name="VAS073_F_Darbdavioimoku431GeriamojoVandens" localSheetId="1">'Forma 4'!$F$207</definedName>
    <definedName name="VAS073_F_Darbdavioimoku431GeriamojoVandens">'Forma 4'!$F$207</definedName>
    <definedName name="VAS073_F_Darbdavioimoku432GeriamojoVandens" localSheetId="1">'Forma 4'!$G$207</definedName>
    <definedName name="VAS073_F_Darbdavioimoku432GeriamojoVandens">'Forma 4'!$G$207</definedName>
    <definedName name="VAS073_F_Darbdavioimoku433GeriamojoVandens" localSheetId="1">'Forma 4'!$H$207</definedName>
    <definedName name="VAS073_F_Darbdavioimoku433GeriamojoVandens">'Forma 4'!$H$207</definedName>
    <definedName name="VAS073_F_Darbdavioimoku43IsViso" localSheetId="1">'Forma 4'!$E$207</definedName>
    <definedName name="VAS073_F_Darbdavioimoku43IsViso">'Forma 4'!$E$207</definedName>
    <definedName name="VAS073_F_Darbdavioimoku441NuotekuSurinkimas" localSheetId="1">'Forma 4'!$J$207</definedName>
    <definedName name="VAS073_F_Darbdavioimoku441NuotekuSurinkimas">'Forma 4'!$J$207</definedName>
    <definedName name="VAS073_F_Darbdavioimoku442NuotekuValymas" localSheetId="1">'Forma 4'!$K$207</definedName>
    <definedName name="VAS073_F_Darbdavioimoku442NuotekuValymas">'Forma 4'!$K$207</definedName>
    <definedName name="VAS073_F_Darbdavioimoku443NuotekuDumblo" localSheetId="1">'Forma 4'!$L$207</definedName>
    <definedName name="VAS073_F_Darbdavioimoku443NuotekuDumblo">'Forma 4'!$L$207</definedName>
    <definedName name="VAS073_F_Darbdavioimoku44IsViso" localSheetId="1">'Forma 4'!$I$207</definedName>
    <definedName name="VAS073_F_Darbdavioimoku44IsViso">'Forma 4'!$I$207</definedName>
    <definedName name="VAS073_F_Darbdavioimoku45PavirsiniuNuoteku" localSheetId="1">'Forma 4'!$M$207</definedName>
    <definedName name="VAS073_F_Darbdavioimoku45PavirsiniuNuoteku">'Forma 4'!$M$207</definedName>
    <definedName name="VAS073_F_Darbdavioimoku46KitosReguliuojamosios" localSheetId="1">'Forma 4'!$N$207</definedName>
    <definedName name="VAS073_F_Darbdavioimoku46KitosReguliuojamosios">'Forma 4'!$N$207</definedName>
    <definedName name="VAS073_F_Darbdavioimoku47KitosVeiklos" localSheetId="1">'Forma 4'!$Q$207</definedName>
    <definedName name="VAS073_F_Darbdavioimoku47KitosVeiklos">'Forma 4'!$Q$207</definedName>
    <definedName name="VAS073_F_Darbdavioimoku4Apskaitosveikla1" localSheetId="1">'Forma 4'!$O$207</definedName>
    <definedName name="VAS073_F_Darbdavioimoku4Apskaitosveikla1">'Forma 4'!$O$207</definedName>
    <definedName name="VAS073_F_Darbdavioimoku4Kitareguliuoja1" localSheetId="1">'Forma 4'!$P$207</definedName>
    <definedName name="VAS073_F_Darbdavioimoku4Kitareguliuoja1">'Forma 4'!$P$207</definedName>
    <definedName name="VAS073_F_Darbosaugossan11IS" localSheetId="1">'Forma 4'!$D$55</definedName>
    <definedName name="VAS073_F_Darbosaugossan11IS">'Forma 4'!$D$55</definedName>
    <definedName name="VAS073_F_Darbosaugossan131GeriamojoVandens" localSheetId="1">'Forma 4'!$F$55</definedName>
    <definedName name="VAS073_F_Darbosaugossan131GeriamojoVandens">'Forma 4'!$F$55</definedName>
    <definedName name="VAS073_F_Darbosaugossan132GeriamojoVandens" localSheetId="1">'Forma 4'!$G$55</definedName>
    <definedName name="VAS073_F_Darbosaugossan132GeriamojoVandens">'Forma 4'!$G$55</definedName>
    <definedName name="VAS073_F_Darbosaugossan133GeriamojoVandens" localSheetId="1">'Forma 4'!$H$55</definedName>
    <definedName name="VAS073_F_Darbosaugossan133GeriamojoVandens">'Forma 4'!$H$55</definedName>
    <definedName name="VAS073_F_Darbosaugossan13IsViso" localSheetId="1">'Forma 4'!$E$55</definedName>
    <definedName name="VAS073_F_Darbosaugossan13IsViso">'Forma 4'!$E$55</definedName>
    <definedName name="VAS073_F_Darbosaugossan141NuotekuSurinkimas" localSheetId="1">'Forma 4'!$J$55</definedName>
    <definedName name="VAS073_F_Darbosaugossan141NuotekuSurinkimas">'Forma 4'!$J$55</definedName>
    <definedName name="VAS073_F_Darbosaugossan142NuotekuValymas" localSheetId="1">'Forma 4'!$K$55</definedName>
    <definedName name="VAS073_F_Darbosaugossan142NuotekuValymas">'Forma 4'!$K$55</definedName>
    <definedName name="VAS073_F_Darbosaugossan143NuotekuDumblo" localSheetId="1">'Forma 4'!$L$55</definedName>
    <definedName name="VAS073_F_Darbosaugossan143NuotekuDumblo">'Forma 4'!$L$55</definedName>
    <definedName name="VAS073_F_Darbosaugossan14IsViso" localSheetId="1">'Forma 4'!$I$55</definedName>
    <definedName name="VAS073_F_Darbosaugossan14IsViso">'Forma 4'!$I$55</definedName>
    <definedName name="VAS073_F_Darbosaugossan15PavirsiniuNuoteku" localSheetId="1">'Forma 4'!$M$55</definedName>
    <definedName name="VAS073_F_Darbosaugossan15PavirsiniuNuoteku">'Forma 4'!$M$55</definedName>
    <definedName name="VAS073_F_Darbosaugossan16KitosReguliuojamosios" localSheetId="1">'Forma 4'!$N$55</definedName>
    <definedName name="VAS073_F_Darbosaugossan16KitosReguliuojamosios">'Forma 4'!$N$55</definedName>
    <definedName name="VAS073_F_Darbosaugossan17KitosVeiklos" localSheetId="1">'Forma 4'!$Q$55</definedName>
    <definedName name="VAS073_F_Darbosaugossan17KitosVeiklos">'Forma 4'!$Q$55</definedName>
    <definedName name="VAS073_F_Darbosaugossan1Apskaitosveikla1" localSheetId="1">'Forma 4'!$O$55</definedName>
    <definedName name="VAS073_F_Darbosaugossan1Apskaitosveikla1">'Forma 4'!$O$55</definedName>
    <definedName name="VAS073_F_Darbosaugossan1Kitareguliuoja1" localSheetId="1">'Forma 4'!$P$55</definedName>
    <definedName name="VAS073_F_Darbosaugossan1Kitareguliuoja1">'Forma 4'!$P$55</definedName>
    <definedName name="VAS073_F_Darbosaugossan21IS" localSheetId="1">'Forma 4'!$D$111</definedName>
    <definedName name="VAS073_F_Darbosaugossan21IS">'Forma 4'!$D$111</definedName>
    <definedName name="VAS073_F_Darbosaugossan231GeriamojoVandens" localSheetId="1">'Forma 4'!$F$111</definedName>
    <definedName name="VAS073_F_Darbosaugossan231GeriamojoVandens">'Forma 4'!$F$111</definedName>
    <definedName name="VAS073_F_Darbosaugossan232GeriamojoVandens" localSheetId="1">'Forma 4'!$G$111</definedName>
    <definedName name="VAS073_F_Darbosaugossan232GeriamojoVandens">'Forma 4'!$G$111</definedName>
    <definedName name="VAS073_F_Darbosaugossan233GeriamojoVandens" localSheetId="1">'Forma 4'!$H$111</definedName>
    <definedName name="VAS073_F_Darbosaugossan233GeriamojoVandens">'Forma 4'!$H$111</definedName>
    <definedName name="VAS073_F_Darbosaugossan23IsViso" localSheetId="1">'Forma 4'!$E$111</definedName>
    <definedName name="VAS073_F_Darbosaugossan23IsViso">'Forma 4'!$E$111</definedName>
    <definedName name="VAS073_F_Darbosaugossan241NuotekuSurinkimas" localSheetId="1">'Forma 4'!$J$111</definedName>
    <definedName name="VAS073_F_Darbosaugossan241NuotekuSurinkimas">'Forma 4'!$J$111</definedName>
    <definedName name="VAS073_F_Darbosaugossan242NuotekuValymas" localSheetId="1">'Forma 4'!$K$111</definedName>
    <definedName name="VAS073_F_Darbosaugossan242NuotekuValymas">'Forma 4'!$K$111</definedName>
    <definedName name="VAS073_F_Darbosaugossan243NuotekuDumblo" localSheetId="1">'Forma 4'!$L$111</definedName>
    <definedName name="VAS073_F_Darbosaugossan243NuotekuDumblo">'Forma 4'!$L$111</definedName>
    <definedName name="VAS073_F_Darbosaugossan24IsViso" localSheetId="1">'Forma 4'!$I$111</definedName>
    <definedName name="VAS073_F_Darbosaugossan24IsViso">'Forma 4'!$I$111</definedName>
    <definedName name="VAS073_F_Darbosaugossan25PavirsiniuNuoteku" localSheetId="1">'Forma 4'!$M$111</definedName>
    <definedName name="VAS073_F_Darbosaugossan25PavirsiniuNuoteku">'Forma 4'!$M$111</definedName>
    <definedName name="VAS073_F_Darbosaugossan26KitosReguliuojamosios" localSheetId="1">'Forma 4'!$N$111</definedName>
    <definedName name="VAS073_F_Darbosaugossan26KitosReguliuojamosios">'Forma 4'!$N$111</definedName>
    <definedName name="VAS073_F_Darbosaugossan27KitosVeiklos" localSheetId="1">'Forma 4'!$Q$111</definedName>
    <definedName name="VAS073_F_Darbosaugossan27KitosVeiklos">'Forma 4'!$Q$111</definedName>
    <definedName name="VAS073_F_Darbosaugossan2Apskaitosveikla1" localSheetId="1">'Forma 4'!$O$111</definedName>
    <definedName name="VAS073_F_Darbosaugossan2Apskaitosveikla1">'Forma 4'!$O$111</definedName>
    <definedName name="VAS073_F_Darbosaugossan2Kitareguliuoja1" localSheetId="1">'Forma 4'!$P$111</definedName>
    <definedName name="VAS073_F_Darbosaugossan2Kitareguliuoja1">'Forma 4'!$P$111</definedName>
    <definedName name="VAS073_F_Darbosaugossan31IS" localSheetId="1">'Forma 4'!$D$163</definedName>
    <definedName name="VAS073_F_Darbosaugossan31IS">'Forma 4'!$D$163</definedName>
    <definedName name="VAS073_F_Darbosaugossan331GeriamojoVandens" localSheetId="1">'Forma 4'!$F$163</definedName>
    <definedName name="VAS073_F_Darbosaugossan331GeriamojoVandens">'Forma 4'!$F$163</definedName>
    <definedName name="VAS073_F_Darbosaugossan332GeriamojoVandens" localSheetId="1">'Forma 4'!$G$163</definedName>
    <definedName name="VAS073_F_Darbosaugossan332GeriamojoVandens">'Forma 4'!$G$163</definedName>
    <definedName name="VAS073_F_Darbosaugossan333GeriamojoVandens" localSheetId="1">'Forma 4'!$H$163</definedName>
    <definedName name="VAS073_F_Darbosaugossan333GeriamojoVandens">'Forma 4'!$H$163</definedName>
    <definedName name="VAS073_F_Darbosaugossan33IsViso" localSheetId="1">'Forma 4'!$E$163</definedName>
    <definedName name="VAS073_F_Darbosaugossan33IsViso">'Forma 4'!$E$163</definedName>
    <definedName name="VAS073_F_Darbosaugossan341NuotekuSurinkimas" localSheetId="1">'Forma 4'!$J$163</definedName>
    <definedName name="VAS073_F_Darbosaugossan341NuotekuSurinkimas">'Forma 4'!$J$163</definedName>
    <definedName name="VAS073_F_Darbosaugossan342NuotekuValymas" localSheetId="1">'Forma 4'!$K$163</definedName>
    <definedName name="VAS073_F_Darbosaugossan342NuotekuValymas">'Forma 4'!$K$163</definedName>
    <definedName name="VAS073_F_Darbosaugossan343NuotekuDumblo" localSheetId="1">'Forma 4'!$L$163</definedName>
    <definedName name="VAS073_F_Darbosaugossan343NuotekuDumblo">'Forma 4'!$L$163</definedName>
    <definedName name="VAS073_F_Darbosaugossan34IsViso" localSheetId="1">'Forma 4'!$I$163</definedName>
    <definedName name="VAS073_F_Darbosaugossan34IsViso">'Forma 4'!$I$163</definedName>
    <definedName name="VAS073_F_Darbosaugossan35PavirsiniuNuoteku" localSheetId="1">'Forma 4'!$M$163</definedName>
    <definedName name="VAS073_F_Darbosaugossan35PavirsiniuNuoteku">'Forma 4'!$M$163</definedName>
    <definedName name="VAS073_F_Darbosaugossan36KitosReguliuojamosios" localSheetId="1">'Forma 4'!$N$163</definedName>
    <definedName name="VAS073_F_Darbosaugossan36KitosReguliuojamosios">'Forma 4'!$N$163</definedName>
    <definedName name="VAS073_F_Darbosaugossan37KitosVeiklos" localSheetId="1">'Forma 4'!$Q$163</definedName>
    <definedName name="VAS073_F_Darbosaugossan37KitosVeiklos">'Forma 4'!$Q$163</definedName>
    <definedName name="VAS073_F_Darbosaugossan3Apskaitosveikla1" localSheetId="1">'Forma 4'!$O$163</definedName>
    <definedName name="VAS073_F_Darbosaugossan3Apskaitosveikla1">'Forma 4'!$O$163</definedName>
    <definedName name="VAS073_F_Darbosaugossan3Kitareguliuoja1" localSheetId="1">'Forma 4'!$P$163</definedName>
    <definedName name="VAS073_F_Darbosaugossan3Kitareguliuoja1">'Forma 4'!$P$163</definedName>
    <definedName name="VAS073_F_Darbosaugossan41IS" localSheetId="1">'Forma 4'!$D$208</definedName>
    <definedName name="VAS073_F_Darbosaugossan41IS">'Forma 4'!$D$208</definedName>
    <definedName name="VAS073_F_Darbosaugossan431GeriamojoVandens" localSheetId="1">'Forma 4'!$F$208</definedName>
    <definedName name="VAS073_F_Darbosaugossan431GeriamojoVandens">'Forma 4'!$F$208</definedName>
    <definedName name="VAS073_F_Darbosaugossan432GeriamojoVandens" localSheetId="1">'Forma 4'!$G$208</definedName>
    <definedName name="VAS073_F_Darbosaugossan432GeriamojoVandens">'Forma 4'!$G$208</definedName>
    <definedName name="VAS073_F_Darbosaugossan433GeriamojoVandens" localSheetId="1">'Forma 4'!$H$208</definedName>
    <definedName name="VAS073_F_Darbosaugossan433GeriamojoVandens">'Forma 4'!$H$208</definedName>
    <definedName name="VAS073_F_Darbosaugossan43IsViso" localSheetId="1">'Forma 4'!$E$208</definedName>
    <definedName name="VAS073_F_Darbosaugossan43IsViso">'Forma 4'!$E$208</definedName>
    <definedName name="VAS073_F_Darbosaugossan441NuotekuSurinkimas" localSheetId="1">'Forma 4'!$J$208</definedName>
    <definedName name="VAS073_F_Darbosaugossan441NuotekuSurinkimas">'Forma 4'!$J$208</definedName>
    <definedName name="VAS073_F_Darbosaugossan442NuotekuValymas" localSheetId="1">'Forma 4'!$K$208</definedName>
    <definedName name="VAS073_F_Darbosaugossan442NuotekuValymas">'Forma 4'!$K$208</definedName>
    <definedName name="VAS073_F_Darbosaugossan443NuotekuDumblo" localSheetId="1">'Forma 4'!$L$208</definedName>
    <definedName name="VAS073_F_Darbosaugossan443NuotekuDumblo">'Forma 4'!$L$208</definedName>
    <definedName name="VAS073_F_Darbosaugossan44IsViso" localSheetId="1">'Forma 4'!$I$208</definedName>
    <definedName name="VAS073_F_Darbosaugossan44IsViso">'Forma 4'!$I$208</definedName>
    <definedName name="VAS073_F_Darbosaugossan45PavirsiniuNuoteku" localSheetId="1">'Forma 4'!$M$208</definedName>
    <definedName name="VAS073_F_Darbosaugossan45PavirsiniuNuoteku">'Forma 4'!$M$208</definedName>
    <definedName name="VAS073_F_Darbosaugossan46KitosReguliuojamosios" localSheetId="1">'Forma 4'!$N$208</definedName>
    <definedName name="VAS073_F_Darbosaugossan46KitosReguliuojamosios">'Forma 4'!$N$208</definedName>
    <definedName name="VAS073_F_Darbosaugossan47KitosVeiklos" localSheetId="1">'Forma 4'!$Q$208</definedName>
    <definedName name="VAS073_F_Darbosaugossan47KitosVeiklos">'Forma 4'!$Q$208</definedName>
    <definedName name="VAS073_F_Darbosaugossan4Apskaitosveikla1" localSheetId="1">'Forma 4'!$O$208</definedName>
    <definedName name="VAS073_F_Darbosaugossan4Apskaitosveikla1">'Forma 4'!$O$208</definedName>
    <definedName name="VAS073_F_Darbosaugossan4Kitareguliuoja1" localSheetId="1">'Forma 4'!$P$208</definedName>
    <definedName name="VAS073_F_Darbosaugossan4Kitareguliuoja1">'Forma 4'!$P$208</definedName>
    <definedName name="VAS073_F_Darbouzmokesci11IS" localSheetId="1">'Forma 4'!$D$21</definedName>
    <definedName name="VAS073_F_Darbouzmokesci11IS">'Forma 4'!$D$21</definedName>
    <definedName name="VAS073_F_Darbouzmokesci131GeriamojoVandens" localSheetId="1">'Forma 4'!$F$21</definedName>
    <definedName name="VAS073_F_Darbouzmokesci131GeriamojoVandens">'Forma 4'!$F$21</definedName>
    <definedName name="VAS073_F_Darbouzmokesci132GeriamojoVandens" localSheetId="1">'Forma 4'!$G$21</definedName>
    <definedName name="VAS073_F_Darbouzmokesci132GeriamojoVandens">'Forma 4'!$G$21</definedName>
    <definedName name="VAS073_F_Darbouzmokesci133GeriamojoVandens" localSheetId="1">'Forma 4'!$H$21</definedName>
    <definedName name="VAS073_F_Darbouzmokesci133GeriamojoVandens">'Forma 4'!$H$21</definedName>
    <definedName name="VAS073_F_Darbouzmokesci13IsViso" localSheetId="1">'Forma 4'!$E$21</definedName>
    <definedName name="VAS073_F_Darbouzmokesci13IsViso">'Forma 4'!$E$21</definedName>
    <definedName name="VAS073_F_Darbouzmokesci141NuotekuSurinkimas" localSheetId="1">'Forma 4'!$J$21</definedName>
    <definedName name="VAS073_F_Darbouzmokesci141NuotekuSurinkimas">'Forma 4'!$J$21</definedName>
    <definedName name="VAS073_F_Darbouzmokesci142NuotekuValymas" localSheetId="1">'Forma 4'!$K$21</definedName>
    <definedName name="VAS073_F_Darbouzmokesci142NuotekuValymas">'Forma 4'!$K$21</definedName>
    <definedName name="VAS073_F_Darbouzmokesci143NuotekuDumblo" localSheetId="1">'Forma 4'!$L$21</definedName>
    <definedName name="VAS073_F_Darbouzmokesci143NuotekuDumblo">'Forma 4'!$L$21</definedName>
    <definedName name="VAS073_F_Darbouzmokesci14IsViso" localSheetId="1">'Forma 4'!$I$21</definedName>
    <definedName name="VAS073_F_Darbouzmokesci14IsViso">'Forma 4'!$I$21</definedName>
    <definedName name="VAS073_F_Darbouzmokesci15PavirsiniuNuoteku" localSheetId="1">'Forma 4'!$M$21</definedName>
    <definedName name="VAS073_F_Darbouzmokesci15PavirsiniuNuoteku">'Forma 4'!$M$21</definedName>
    <definedName name="VAS073_F_Darbouzmokesci16KitosReguliuojamosios" localSheetId="1">'Forma 4'!$N$21</definedName>
    <definedName name="VAS073_F_Darbouzmokesci16KitosReguliuojamosios">'Forma 4'!$N$21</definedName>
    <definedName name="VAS073_F_Darbouzmokesci17KitosVeiklos" localSheetId="1">'Forma 4'!$Q$21</definedName>
    <definedName name="VAS073_F_Darbouzmokesci17KitosVeiklos">'Forma 4'!$Q$21</definedName>
    <definedName name="VAS073_F_Darbouzmokesci1Apskaitosveikla1" localSheetId="1">'Forma 4'!$O$21</definedName>
    <definedName name="VAS073_F_Darbouzmokesci1Apskaitosveikla1">'Forma 4'!$O$21</definedName>
    <definedName name="VAS073_F_Darbouzmokesci1Kitareguliuoja1" localSheetId="1">'Forma 4'!$P$21</definedName>
    <definedName name="VAS073_F_Darbouzmokesci1Kitareguliuoja1">'Forma 4'!$P$21</definedName>
    <definedName name="VAS073_F_Darbouzmokesci21IS" localSheetId="1">'Forma 4'!$D$53</definedName>
    <definedName name="VAS073_F_Darbouzmokesci21IS">'Forma 4'!$D$53</definedName>
    <definedName name="VAS073_F_Darbouzmokesci231GeriamojoVandens" localSheetId="1">'Forma 4'!$F$53</definedName>
    <definedName name="VAS073_F_Darbouzmokesci231GeriamojoVandens">'Forma 4'!$F$53</definedName>
    <definedName name="VAS073_F_Darbouzmokesci232GeriamojoVandens" localSheetId="1">'Forma 4'!$G$53</definedName>
    <definedName name="VAS073_F_Darbouzmokesci232GeriamojoVandens">'Forma 4'!$G$53</definedName>
    <definedName name="VAS073_F_Darbouzmokesci233GeriamojoVandens" localSheetId="1">'Forma 4'!$H$53</definedName>
    <definedName name="VAS073_F_Darbouzmokesci233GeriamojoVandens">'Forma 4'!$H$53</definedName>
    <definedName name="VAS073_F_Darbouzmokesci23IsViso" localSheetId="1">'Forma 4'!$E$53</definedName>
    <definedName name="VAS073_F_Darbouzmokesci23IsViso">'Forma 4'!$E$53</definedName>
    <definedName name="VAS073_F_Darbouzmokesci241NuotekuSurinkimas" localSheetId="1">'Forma 4'!$J$53</definedName>
    <definedName name="VAS073_F_Darbouzmokesci241NuotekuSurinkimas">'Forma 4'!$J$53</definedName>
    <definedName name="VAS073_F_Darbouzmokesci242NuotekuValymas" localSheetId="1">'Forma 4'!$K$53</definedName>
    <definedName name="VAS073_F_Darbouzmokesci242NuotekuValymas">'Forma 4'!$K$53</definedName>
    <definedName name="VAS073_F_Darbouzmokesci243NuotekuDumblo" localSheetId="1">'Forma 4'!$L$53</definedName>
    <definedName name="VAS073_F_Darbouzmokesci243NuotekuDumblo">'Forma 4'!$L$53</definedName>
    <definedName name="VAS073_F_Darbouzmokesci24IsViso" localSheetId="1">'Forma 4'!$I$53</definedName>
    <definedName name="VAS073_F_Darbouzmokesci24IsViso">'Forma 4'!$I$53</definedName>
    <definedName name="VAS073_F_Darbouzmokesci25PavirsiniuNuoteku" localSheetId="1">'Forma 4'!$M$53</definedName>
    <definedName name="VAS073_F_Darbouzmokesci25PavirsiniuNuoteku">'Forma 4'!$M$53</definedName>
    <definedName name="VAS073_F_Darbouzmokesci26KitosReguliuojamosios" localSheetId="1">'Forma 4'!$N$53</definedName>
    <definedName name="VAS073_F_Darbouzmokesci26KitosReguliuojamosios">'Forma 4'!$N$53</definedName>
    <definedName name="VAS073_F_Darbouzmokesci27KitosVeiklos" localSheetId="1">'Forma 4'!$Q$53</definedName>
    <definedName name="VAS073_F_Darbouzmokesci27KitosVeiklos">'Forma 4'!$Q$53</definedName>
    <definedName name="VAS073_F_Darbouzmokesci2Apskaitosveikla1" localSheetId="1">'Forma 4'!$O$53</definedName>
    <definedName name="VAS073_F_Darbouzmokesci2Apskaitosveikla1">'Forma 4'!$O$53</definedName>
    <definedName name="VAS073_F_Darbouzmokesci2Kitareguliuoja1" localSheetId="1">'Forma 4'!$P$53</definedName>
    <definedName name="VAS073_F_Darbouzmokesci2Kitareguliuoja1">'Forma 4'!$P$53</definedName>
    <definedName name="VAS073_F_Darbouzmokesci31IS" localSheetId="1">'Forma 4'!$D$109</definedName>
    <definedName name="VAS073_F_Darbouzmokesci31IS">'Forma 4'!$D$109</definedName>
    <definedName name="VAS073_F_Darbouzmokesci331GeriamojoVandens" localSheetId="1">'Forma 4'!$F$109</definedName>
    <definedName name="VAS073_F_Darbouzmokesci331GeriamojoVandens">'Forma 4'!$F$109</definedName>
    <definedName name="VAS073_F_Darbouzmokesci332GeriamojoVandens" localSheetId="1">'Forma 4'!$G$109</definedName>
    <definedName name="VAS073_F_Darbouzmokesci332GeriamojoVandens">'Forma 4'!$G$109</definedName>
    <definedName name="VAS073_F_Darbouzmokesci333GeriamojoVandens" localSheetId="1">'Forma 4'!$H$109</definedName>
    <definedName name="VAS073_F_Darbouzmokesci333GeriamojoVandens">'Forma 4'!$H$109</definedName>
    <definedName name="VAS073_F_Darbouzmokesci33IsViso" localSheetId="1">'Forma 4'!$E$109</definedName>
    <definedName name="VAS073_F_Darbouzmokesci33IsViso">'Forma 4'!$E$109</definedName>
    <definedName name="VAS073_F_Darbouzmokesci341NuotekuSurinkimas" localSheetId="1">'Forma 4'!$J$109</definedName>
    <definedName name="VAS073_F_Darbouzmokesci341NuotekuSurinkimas">'Forma 4'!$J$109</definedName>
    <definedName name="VAS073_F_Darbouzmokesci342NuotekuValymas" localSheetId="1">'Forma 4'!$K$109</definedName>
    <definedName name="VAS073_F_Darbouzmokesci342NuotekuValymas">'Forma 4'!$K$109</definedName>
    <definedName name="VAS073_F_Darbouzmokesci343NuotekuDumblo" localSheetId="1">'Forma 4'!$L$109</definedName>
    <definedName name="VAS073_F_Darbouzmokesci343NuotekuDumblo">'Forma 4'!$L$109</definedName>
    <definedName name="VAS073_F_Darbouzmokesci34IsViso" localSheetId="1">'Forma 4'!$I$109</definedName>
    <definedName name="VAS073_F_Darbouzmokesci34IsViso">'Forma 4'!$I$109</definedName>
    <definedName name="VAS073_F_Darbouzmokesci35PavirsiniuNuoteku" localSheetId="1">'Forma 4'!$M$109</definedName>
    <definedName name="VAS073_F_Darbouzmokesci35PavirsiniuNuoteku">'Forma 4'!$M$109</definedName>
    <definedName name="VAS073_F_Darbouzmokesci36KitosReguliuojamosios" localSheetId="1">'Forma 4'!$N$109</definedName>
    <definedName name="VAS073_F_Darbouzmokesci36KitosReguliuojamosios">'Forma 4'!$N$109</definedName>
    <definedName name="VAS073_F_Darbouzmokesci37KitosVeiklos" localSheetId="1">'Forma 4'!$Q$109</definedName>
    <definedName name="VAS073_F_Darbouzmokesci37KitosVeiklos">'Forma 4'!$Q$109</definedName>
    <definedName name="VAS073_F_Darbouzmokesci3Apskaitosveikla1" localSheetId="1">'Forma 4'!$O$109</definedName>
    <definedName name="VAS073_F_Darbouzmokesci3Apskaitosveikla1">'Forma 4'!$O$109</definedName>
    <definedName name="VAS073_F_Darbouzmokesci3Kitareguliuoja1" localSheetId="1">'Forma 4'!$P$109</definedName>
    <definedName name="VAS073_F_Darbouzmokesci3Kitareguliuoja1">'Forma 4'!$P$109</definedName>
    <definedName name="VAS073_F_Darbouzmokesci41IS" localSheetId="1">'Forma 4'!$D$161</definedName>
    <definedName name="VAS073_F_Darbouzmokesci41IS">'Forma 4'!$D$161</definedName>
    <definedName name="VAS073_F_Darbouzmokesci431GeriamojoVandens" localSheetId="1">'Forma 4'!$F$161</definedName>
    <definedName name="VAS073_F_Darbouzmokesci431GeriamojoVandens">'Forma 4'!$F$161</definedName>
    <definedName name="VAS073_F_Darbouzmokesci432GeriamojoVandens" localSheetId="1">'Forma 4'!$G$161</definedName>
    <definedName name="VAS073_F_Darbouzmokesci432GeriamojoVandens">'Forma 4'!$G$161</definedName>
    <definedName name="VAS073_F_Darbouzmokesci433GeriamojoVandens" localSheetId="1">'Forma 4'!$H$161</definedName>
    <definedName name="VAS073_F_Darbouzmokesci433GeriamojoVandens">'Forma 4'!$H$161</definedName>
    <definedName name="VAS073_F_Darbouzmokesci43IsViso" localSheetId="1">'Forma 4'!$E$161</definedName>
    <definedName name="VAS073_F_Darbouzmokesci43IsViso">'Forma 4'!$E$161</definedName>
    <definedName name="VAS073_F_Darbouzmokesci441NuotekuSurinkimas" localSheetId="1">'Forma 4'!$J$161</definedName>
    <definedName name="VAS073_F_Darbouzmokesci441NuotekuSurinkimas">'Forma 4'!$J$161</definedName>
    <definedName name="VAS073_F_Darbouzmokesci442NuotekuValymas" localSheetId="1">'Forma 4'!$K$161</definedName>
    <definedName name="VAS073_F_Darbouzmokesci442NuotekuValymas">'Forma 4'!$K$161</definedName>
    <definedName name="VAS073_F_Darbouzmokesci443NuotekuDumblo" localSheetId="1">'Forma 4'!$L$161</definedName>
    <definedName name="VAS073_F_Darbouzmokesci443NuotekuDumblo">'Forma 4'!$L$161</definedName>
    <definedName name="VAS073_F_Darbouzmokesci44IsViso" localSheetId="1">'Forma 4'!$I$161</definedName>
    <definedName name="VAS073_F_Darbouzmokesci44IsViso">'Forma 4'!$I$161</definedName>
    <definedName name="VAS073_F_Darbouzmokesci45PavirsiniuNuoteku" localSheetId="1">'Forma 4'!$M$161</definedName>
    <definedName name="VAS073_F_Darbouzmokesci45PavirsiniuNuoteku">'Forma 4'!$M$161</definedName>
    <definedName name="VAS073_F_Darbouzmokesci46KitosReguliuojamosios" localSheetId="1">'Forma 4'!$N$161</definedName>
    <definedName name="VAS073_F_Darbouzmokesci46KitosReguliuojamosios">'Forma 4'!$N$161</definedName>
    <definedName name="VAS073_F_Darbouzmokesci47KitosVeiklos" localSheetId="1">'Forma 4'!$Q$161</definedName>
    <definedName name="VAS073_F_Darbouzmokesci47KitosVeiklos">'Forma 4'!$Q$161</definedName>
    <definedName name="VAS073_F_Darbouzmokesci4Apskaitosveikla1" localSheetId="1">'Forma 4'!$O$161</definedName>
    <definedName name="VAS073_F_Darbouzmokesci4Apskaitosveikla1">'Forma 4'!$O$161</definedName>
    <definedName name="VAS073_F_Darbouzmokesci4Kitareguliuoja1" localSheetId="1">'Forma 4'!$P$161</definedName>
    <definedName name="VAS073_F_Darbouzmokesci4Kitareguliuoja1">'Forma 4'!$P$161</definedName>
    <definedName name="VAS073_F_Darbouzmokesci51IS" localSheetId="1">'Forma 4'!$D$206</definedName>
    <definedName name="VAS073_F_Darbouzmokesci51IS">'Forma 4'!$D$206</definedName>
    <definedName name="VAS073_F_Darbouzmokesci531GeriamojoVandens" localSheetId="1">'Forma 4'!$F$206</definedName>
    <definedName name="VAS073_F_Darbouzmokesci531GeriamojoVandens">'Forma 4'!$F$206</definedName>
    <definedName name="VAS073_F_Darbouzmokesci532GeriamojoVandens" localSheetId="1">'Forma 4'!$G$206</definedName>
    <definedName name="VAS073_F_Darbouzmokesci532GeriamojoVandens">'Forma 4'!$G$206</definedName>
    <definedName name="VAS073_F_Darbouzmokesci533GeriamojoVandens" localSheetId="1">'Forma 4'!$H$206</definedName>
    <definedName name="VAS073_F_Darbouzmokesci533GeriamojoVandens">'Forma 4'!$H$206</definedName>
    <definedName name="VAS073_F_Darbouzmokesci53IsViso" localSheetId="1">'Forma 4'!$E$206</definedName>
    <definedName name="VAS073_F_Darbouzmokesci53IsViso">'Forma 4'!$E$206</definedName>
    <definedName name="VAS073_F_Darbouzmokesci541NuotekuSurinkimas" localSheetId="1">'Forma 4'!$J$206</definedName>
    <definedName name="VAS073_F_Darbouzmokesci541NuotekuSurinkimas">'Forma 4'!$J$206</definedName>
    <definedName name="VAS073_F_Darbouzmokesci542NuotekuValymas" localSheetId="1">'Forma 4'!$K$206</definedName>
    <definedName name="VAS073_F_Darbouzmokesci542NuotekuValymas">'Forma 4'!$K$206</definedName>
    <definedName name="VAS073_F_Darbouzmokesci543NuotekuDumblo" localSheetId="1">'Forma 4'!$L$206</definedName>
    <definedName name="VAS073_F_Darbouzmokesci543NuotekuDumblo">'Forma 4'!$L$206</definedName>
    <definedName name="VAS073_F_Darbouzmokesci54IsViso" localSheetId="1">'Forma 4'!$I$206</definedName>
    <definedName name="VAS073_F_Darbouzmokesci54IsViso">'Forma 4'!$I$206</definedName>
    <definedName name="VAS073_F_Darbouzmokesci55PavirsiniuNuoteku" localSheetId="1">'Forma 4'!$M$206</definedName>
    <definedName name="VAS073_F_Darbouzmokesci55PavirsiniuNuoteku">'Forma 4'!$M$206</definedName>
    <definedName name="VAS073_F_Darbouzmokesci56KitosReguliuojamosios" localSheetId="1">'Forma 4'!$N$206</definedName>
    <definedName name="VAS073_F_Darbouzmokesci56KitosReguliuojamosios">'Forma 4'!$N$206</definedName>
    <definedName name="VAS073_F_Darbouzmokesci57KitosVeiklos" localSheetId="1">'Forma 4'!$Q$206</definedName>
    <definedName name="VAS073_F_Darbouzmokesci57KitosVeiklos">'Forma 4'!$Q$206</definedName>
    <definedName name="VAS073_F_Darbouzmokesci5Apskaitosveikla1" localSheetId="1">'Forma 4'!$O$206</definedName>
    <definedName name="VAS073_F_Darbouzmokesci5Apskaitosveikla1">'Forma 4'!$O$206</definedName>
    <definedName name="VAS073_F_Darbouzmokesci5Kitareguliuoja1" localSheetId="1">'Forma 4'!$P$206</definedName>
    <definedName name="VAS073_F_Darbouzmokesci5Kitareguliuoja1">'Forma 4'!$P$206</definedName>
    <definedName name="VAS073_F_Draudimosanaud11IS" localSheetId="1">'Forma 4'!$D$86</definedName>
    <definedName name="VAS073_F_Draudimosanaud11IS">'Forma 4'!$D$86</definedName>
    <definedName name="VAS073_F_Draudimosanaud131GeriamojoVandens" localSheetId="1">'Forma 4'!$F$86</definedName>
    <definedName name="VAS073_F_Draudimosanaud131GeriamojoVandens">'Forma 4'!$F$86</definedName>
    <definedName name="VAS073_F_Draudimosanaud132GeriamojoVandens" localSheetId="1">'Forma 4'!$G$86</definedName>
    <definedName name="VAS073_F_Draudimosanaud132GeriamojoVandens">'Forma 4'!$G$86</definedName>
    <definedName name="VAS073_F_Draudimosanaud133GeriamojoVandens" localSheetId="1">'Forma 4'!$H$86</definedName>
    <definedName name="VAS073_F_Draudimosanaud133GeriamojoVandens">'Forma 4'!$H$86</definedName>
    <definedName name="VAS073_F_Draudimosanaud13IsViso" localSheetId="1">'Forma 4'!$E$86</definedName>
    <definedName name="VAS073_F_Draudimosanaud13IsViso">'Forma 4'!$E$86</definedName>
    <definedName name="VAS073_F_Draudimosanaud141NuotekuSurinkimas" localSheetId="1">'Forma 4'!$J$86</definedName>
    <definedName name="VAS073_F_Draudimosanaud141NuotekuSurinkimas">'Forma 4'!$J$86</definedName>
    <definedName name="VAS073_F_Draudimosanaud142NuotekuValymas" localSheetId="1">'Forma 4'!$K$86</definedName>
    <definedName name="VAS073_F_Draudimosanaud142NuotekuValymas">'Forma 4'!$K$86</definedName>
    <definedName name="VAS073_F_Draudimosanaud143NuotekuDumblo" localSheetId="1">'Forma 4'!$L$86</definedName>
    <definedName name="VAS073_F_Draudimosanaud143NuotekuDumblo">'Forma 4'!$L$86</definedName>
    <definedName name="VAS073_F_Draudimosanaud14IsViso" localSheetId="1">'Forma 4'!$I$86</definedName>
    <definedName name="VAS073_F_Draudimosanaud14IsViso">'Forma 4'!$I$86</definedName>
    <definedName name="VAS073_F_Draudimosanaud15PavirsiniuNuoteku" localSheetId="1">'Forma 4'!$M$86</definedName>
    <definedName name="VAS073_F_Draudimosanaud15PavirsiniuNuoteku">'Forma 4'!$M$86</definedName>
    <definedName name="VAS073_F_Draudimosanaud16KitosReguliuojamosios" localSheetId="1">'Forma 4'!$N$86</definedName>
    <definedName name="VAS073_F_Draudimosanaud16KitosReguliuojamosios">'Forma 4'!$N$86</definedName>
    <definedName name="VAS073_F_Draudimosanaud17KitosVeiklos" localSheetId="1">'Forma 4'!$Q$86</definedName>
    <definedName name="VAS073_F_Draudimosanaud17KitosVeiklos">'Forma 4'!$Q$86</definedName>
    <definedName name="VAS073_F_Draudimosanaud1Apskaitosveikla1" localSheetId="1">'Forma 4'!$O$86</definedName>
    <definedName name="VAS073_F_Draudimosanaud1Apskaitosveikla1">'Forma 4'!$O$86</definedName>
    <definedName name="VAS073_F_Draudimosanaud1Kitareguliuoja1" localSheetId="1">'Forma 4'!$P$86</definedName>
    <definedName name="VAS073_F_Draudimosanaud1Kitareguliuoja1">'Forma 4'!$P$86</definedName>
    <definedName name="VAS073_F_Draudimosanaud21IS" localSheetId="1">'Forma 4'!$D$139</definedName>
    <definedName name="VAS073_F_Draudimosanaud21IS">'Forma 4'!$D$139</definedName>
    <definedName name="VAS073_F_Draudimosanaud231GeriamojoVandens" localSheetId="1">'Forma 4'!$F$139</definedName>
    <definedName name="VAS073_F_Draudimosanaud231GeriamojoVandens">'Forma 4'!$F$139</definedName>
    <definedName name="VAS073_F_Draudimosanaud232GeriamojoVandens" localSheetId="1">'Forma 4'!$G$139</definedName>
    <definedName name="VAS073_F_Draudimosanaud232GeriamojoVandens">'Forma 4'!$G$139</definedName>
    <definedName name="VAS073_F_Draudimosanaud233GeriamojoVandens" localSheetId="1">'Forma 4'!$H$139</definedName>
    <definedName name="VAS073_F_Draudimosanaud233GeriamojoVandens">'Forma 4'!$H$139</definedName>
    <definedName name="VAS073_F_Draudimosanaud23IsViso" localSheetId="1">'Forma 4'!$E$139</definedName>
    <definedName name="VAS073_F_Draudimosanaud23IsViso">'Forma 4'!$E$139</definedName>
    <definedName name="VAS073_F_Draudimosanaud241NuotekuSurinkimas" localSheetId="1">'Forma 4'!$J$139</definedName>
    <definedName name="VAS073_F_Draudimosanaud241NuotekuSurinkimas">'Forma 4'!$J$139</definedName>
    <definedName name="VAS073_F_Draudimosanaud242NuotekuValymas" localSheetId="1">'Forma 4'!$K$139</definedName>
    <definedName name="VAS073_F_Draudimosanaud242NuotekuValymas">'Forma 4'!$K$139</definedName>
    <definedName name="VAS073_F_Draudimosanaud243NuotekuDumblo" localSheetId="1">'Forma 4'!$L$139</definedName>
    <definedName name="VAS073_F_Draudimosanaud243NuotekuDumblo">'Forma 4'!$L$139</definedName>
    <definedName name="VAS073_F_Draudimosanaud24IsViso" localSheetId="1">'Forma 4'!$I$139</definedName>
    <definedName name="VAS073_F_Draudimosanaud24IsViso">'Forma 4'!$I$139</definedName>
    <definedName name="VAS073_F_Draudimosanaud25PavirsiniuNuoteku" localSheetId="1">'Forma 4'!$M$139</definedName>
    <definedName name="VAS073_F_Draudimosanaud25PavirsiniuNuoteku">'Forma 4'!$M$139</definedName>
    <definedName name="VAS073_F_Draudimosanaud26KitosReguliuojamosios" localSheetId="1">'Forma 4'!$N$139</definedName>
    <definedName name="VAS073_F_Draudimosanaud26KitosReguliuojamosios">'Forma 4'!$N$139</definedName>
    <definedName name="VAS073_F_Draudimosanaud27KitosVeiklos" localSheetId="1">'Forma 4'!$Q$139</definedName>
    <definedName name="VAS073_F_Draudimosanaud27KitosVeiklos">'Forma 4'!$Q$139</definedName>
    <definedName name="VAS073_F_Draudimosanaud2Apskaitosveikla1" localSheetId="1">'Forma 4'!$O$139</definedName>
    <definedName name="VAS073_F_Draudimosanaud2Apskaitosveikla1">'Forma 4'!$O$139</definedName>
    <definedName name="VAS073_F_Draudimosanaud2Kitareguliuoja1" localSheetId="1">'Forma 4'!$P$139</definedName>
    <definedName name="VAS073_F_Draudimosanaud2Kitareguliuoja1">'Forma 4'!$P$139</definedName>
    <definedName name="VAS073_F_Draudimosanaud31IS" localSheetId="1">'Forma 4'!$D$237</definedName>
    <definedName name="VAS073_F_Draudimosanaud31IS">'Forma 4'!$D$237</definedName>
    <definedName name="VAS073_F_Draudimosanaud331GeriamojoVandens" localSheetId="1">'Forma 4'!$F$237</definedName>
    <definedName name="VAS073_F_Draudimosanaud331GeriamojoVandens">'Forma 4'!$F$237</definedName>
    <definedName name="VAS073_F_Draudimosanaud332GeriamojoVandens" localSheetId="1">'Forma 4'!$G$237</definedName>
    <definedName name="VAS073_F_Draudimosanaud332GeriamojoVandens">'Forma 4'!$G$237</definedName>
    <definedName name="VAS073_F_Draudimosanaud333GeriamojoVandens" localSheetId="1">'Forma 4'!$H$237</definedName>
    <definedName name="VAS073_F_Draudimosanaud333GeriamojoVandens">'Forma 4'!$H$237</definedName>
    <definedName name="VAS073_F_Draudimosanaud33IsViso" localSheetId="1">'Forma 4'!$E$237</definedName>
    <definedName name="VAS073_F_Draudimosanaud33IsViso">'Forma 4'!$E$237</definedName>
    <definedName name="VAS073_F_Draudimosanaud341NuotekuSurinkimas" localSheetId="1">'Forma 4'!$J$237</definedName>
    <definedName name="VAS073_F_Draudimosanaud341NuotekuSurinkimas">'Forma 4'!$J$237</definedName>
    <definedName name="VAS073_F_Draudimosanaud342NuotekuValymas" localSheetId="1">'Forma 4'!$K$237</definedName>
    <definedName name="VAS073_F_Draudimosanaud342NuotekuValymas">'Forma 4'!$K$237</definedName>
    <definedName name="VAS073_F_Draudimosanaud343NuotekuDumblo" localSheetId="1">'Forma 4'!$L$237</definedName>
    <definedName name="VAS073_F_Draudimosanaud343NuotekuDumblo">'Forma 4'!$L$237</definedName>
    <definedName name="VAS073_F_Draudimosanaud34IsViso" localSheetId="1">'Forma 4'!$I$237</definedName>
    <definedName name="VAS073_F_Draudimosanaud34IsViso">'Forma 4'!$I$237</definedName>
    <definedName name="VAS073_F_Draudimosanaud35PavirsiniuNuoteku" localSheetId="1">'Forma 4'!$M$237</definedName>
    <definedName name="VAS073_F_Draudimosanaud35PavirsiniuNuoteku">'Forma 4'!$M$237</definedName>
    <definedName name="VAS073_F_Draudimosanaud36KitosReguliuojamosios" localSheetId="1">'Forma 4'!$N$237</definedName>
    <definedName name="VAS073_F_Draudimosanaud36KitosReguliuojamosios">'Forma 4'!$N$237</definedName>
    <definedName name="VAS073_F_Draudimosanaud37KitosVeiklos" localSheetId="1">'Forma 4'!$Q$237</definedName>
    <definedName name="VAS073_F_Draudimosanaud37KitosVeiklos">'Forma 4'!$Q$237</definedName>
    <definedName name="VAS073_F_Draudimosanaud3Apskaitosveikla1" localSheetId="1">'Forma 4'!$O$237</definedName>
    <definedName name="VAS073_F_Draudimosanaud3Apskaitosveikla1">'Forma 4'!$O$237</definedName>
    <definedName name="VAS073_F_Draudimosanaud3Kitareguliuoja1" localSheetId="1">'Forma 4'!$P$237</definedName>
    <definedName name="VAS073_F_Draudimosanaud3Kitareguliuoja1">'Forma 4'!$P$237</definedName>
    <definedName name="VAS073_F_Dumblotvarkymo11IS" localSheetId="1">'Forma 4'!$D$33</definedName>
    <definedName name="VAS073_F_Dumblotvarkymo11IS">'Forma 4'!$D$33</definedName>
    <definedName name="VAS073_F_Dumblotvarkymo131GeriamojoVandens" localSheetId="1">'Forma 4'!$F$33</definedName>
    <definedName name="VAS073_F_Dumblotvarkymo131GeriamojoVandens">'Forma 4'!$F$33</definedName>
    <definedName name="VAS073_F_Dumblotvarkymo132GeriamojoVandens" localSheetId="1">'Forma 4'!$G$33</definedName>
    <definedName name="VAS073_F_Dumblotvarkymo132GeriamojoVandens">'Forma 4'!$G$33</definedName>
    <definedName name="VAS073_F_Dumblotvarkymo133GeriamojoVandens" localSheetId="1">'Forma 4'!$H$33</definedName>
    <definedName name="VAS073_F_Dumblotvarkymo133GeriamojoVandens">'Forma 4'!$H$33</definedName>
    <definedName name="VAS073_F_Dumblotvarkymo13IsViso" localSheetId="1">'Forma 4'!$E$33</definedName>
    <definedName name="VAS073_F_Dumblotvarkymo13IsViso">'Forma 4'!$E$33</definedName>
    <definedName name="VAS073_F_Dumblotvarkymo141NuotekuSurinkimas" localSheetId="1">'Forma 4'!$J$33</definedName>
    <definedName name="VAS073_F_Dumblotvarkymo141NuotekuSurinkimas">'Forma 4'!$J$33</definedName>
    <definedName name="VAS073_F_Dumblotvarkymo142NuotekuValymas" localSheetId="1">'Forma 4'!$K$33</definedName>
    <definedName name="VAS073_F_Dumblotvarkymo142NuotekuValymas">'Forma 4'!$K$33</definedName>
    <definedName name="VAS073_F_Dumblotvarkymo143NuotekuDumblo" localSheetId="1">'Forma 4'!$L$33</definedName>
    <definedName name="VAS073_F_Dumblotvarkymo143NuotekuDumblo">'Forma 4'!$L$33</definedName>
    <definedName name="VAS073_F_Dumblotvarkymo14IsViso" localSheetId="1">'Forma 4'!$I$33</definedName>
    <definedName name="VAS073_F_Dumblotvarkymo14IsViso">'Forma 4'!$I$33</definedName>
    <definedName name="VAS073_F_Dumblotvarkymo15PavirsiniuNuoteku" localSheetId="1">'Forma 4'!$M$33</definedName>
    <definedName name="VAS073_F_Dumblotvarkymo15PavirsiniuNuoteku">'Forma 4'!$M$33</definedName>
    <definedName name="VAS073_F_Dumblotvarkymo16KitosReguliuojamosios" localSheetId="1">'Forma 4'!$N$33</definedName>
    <definedName name="VAS073_F_Dumblotvarkymo16KitosReguliuojamosios">'Forma 4'!$N$33</definedName>
    <definedName name="VAS073_F_Dumblotvarkymo17KitosVeiklos" localSheetId="1">'Forma 4'!$Q$33</definedName>
    <definedName name="VAS073_F_Dumblotvarkymo17KitosVeiklos">'Forma 4'!$Q$33</definedName>
    <definedName name="VAS073_F_Dumblotvarkymo1Apskaitosveikla1" localSheetId="1">'Forma 4'!$O$33</definedName>
    <definedName name="VAS073_F_Dumblotvarkymo1Apskaitosveikla1">'Forma 4'!$O$33</definedName>
    <definedName name="VAS073_F_Dumblotvarkymo1Kitareguliuoja1" localSheetId="1">'Forma 4'!$P$33</definedName>
    <definedName name="VAS073_F_Dumblotvarkymo1Kitareguliuoja1">'Forma 4'!$P$33</definedName>
    <definedName name="VAS073_F_Einamojoremont11IS" localSheetId="1">'Forma 4'!$D$16</definedName>
    <definedName name="VAS073_F_Einamojoremont11IS">'Forma 4'!$D$16</definedName>
    <definedName name="VAS073_F_Einamojoremont131GeriamojoVandens" localSheetId="1">'Forma 4'!$F$16</definedName>
    <definedName name="VAS073_F_Einamojoremont131GeriamojoVandens">'Forma 4'!$F$16</definedName>
    <definedName name="VAS073_F_Einamojoremont132GeriamojoVandens" localSheetId="1">'Forma 4'!$G$16</definedName>
    <definedName name="VAS073_F_Einamojoremont132GeriamojoVandens">'Forma 4'!$G$16</definedName>
    <definedName name="VAS073_F_Einamojoremont133GeriamojoVandens" localSheetId="1">'Forma 4'!$H$16</definedName>
    <definedName name="VAS073_F_Einamojoremont133GeriamojoVandens">'Forma 4'!$H$16</definedName>
    <definedName name="VAS073_F_Einamojoremont13IsViso" localSheetId="1">'Forma 4'!$E$16</definedName>
    <definedName name="VAS073_F_Einamojoremont13IsViso">'Forma 4'!$E$16</definedName>
    <definedName name="VAS073_F_Einamojoremont141NuotekuSurinkimas" localSheetId="1">'Forma 4'!$J$16</definedName>
    <definedName name="VAS073_F_Einamojoremont141NuotekuSurinkimas">'Forma 4'!$J$16</definedName>
    <definedName name="VAS073_F_Einamojoremont142NuotekuValymas" localSheetId="1">'Forma 4'!$K$16</definedName>
    <definedName name="VAS073_F_Einamojoremont142NuotekuValymas">'Forma 4'!$K$16</definedName>
    <definedName name="VAS073_F_Einamojoremont143NuotekuDumblo" localSheetId="1">'Forma 4'!$L$16</definedName>
    <definedName name="VAS073_F_Einamojoremont143NuotekuDumblo">'Forma 4'!$L$16</definedName>
    <definedName name="VAS073_F_Einamojoremont14IsViso" localSheetId="1">'Forma 4'!$I$16</definedName>
    <definedName name="VAS073_F_Einamojoremont14IsViso">'Forma 4'!$I$16</definedName>
    <definedName name="VAS073_F_Einamojoremont15PavirsiniuNuoteku" localSheetId="1">'Forma 4'!$M$16</definedName>
    <definedName name="VAS073_F_Einamojoremont15PavirsiniuNuoteku">'Forma 4'!$M$16</definedName>
    <definedName name="VAS073_F_Einamojoremont16KitosReguliuojamosios" localSheetId="1">'Forma 4'!$N$16</definedName>
    <definedName name="VAS073_F_Einamojoremont16KitosReguliuojamosios">'Forma 4'!$N$16</definedName>
    <definedName name="VAS073_F_Einamojoremont17KitosVeiklos" localSheetId="1">'Forma 4'!$Q$16</definedName>
    <definedName name="VAS073_F_Einamojoremont17KitosVeiklos">'Forma 4'!$Q$16</definedName>
    <definedName name="VAS073_F_Einamojoremont1Apskaitosveikla1" localSheetId="1">'Forma 4'!$O$16</definedName>
    <definedName name="VAS073_F_Einamojoremont1Apskaitosveikla1">'Forma 4'!$O$16</definedName>
    <definedName name="VAS073_F_Einamojoremont1Kitareguliuoja1" localSheetId="1">'Forma 4'!$P$16</definedName>
    <definedName name="VAS073_F_Einamojoremont1Kitareguliuoja1">'Forma 4'!$P$16</definedName>
    <definedName name="VAS073_F_Einamojoremont21IS" localSheetId="1">'Forma 4'!$D$45</definedName>
    <definedName name="VAS073_F_Einamojoremont21IS">'Forma 4'!$D$45</definedName>
    <definedName name="VAS073_F_Einamojoremont231GeriamojoVandens" localSheetId="1">'Forma 4'!$F$45</definedName>
    <definedName name="VAS073_F_Einamojoremont231GeriamojoVandens">'Forma 4'!$F$45</definedName>
    <definedName name="VAS073_F_Einamojoremont232GeriamojoVandens" localSheetId="1">'Forma 4'!$G$45</definedName>
    <definedName name="VAS073_F_Einamojoremont232GeriamojoVandens">'Forma 4'!$G$45</definedName>
    <definedName name="VAS073_F_Einamojoremont233GeriamojoVandens" localSheetId="1">'Forma 4'!$H$45</definedName>
    <definedName name="VAS073_F_Einamojoremont233GeriamojoVandens">'Forma 4'!$H$45</definedName>
    <definedName name="VAS073_F_Einamojoremont23IsViso" localSheetId="1">'Forma 4'!$E$45</definedName>
    <definedName name="VAS073_F_Einamojoremont23IsViso">'Forma 4'!$E$45</definedName>
    <definedName name="VAS073_F_Einamojoremont241NuotekuSurinkimas" localSheetId="1">'Forma 4'!$J$45</definedName>
    <definedName name="VAS073_F_Einamojoremont241NuotekuSurinkimas">'Forma 4'!$J$45</definedName>
    <definedName name="VAS073_F_Einamojoremont242NuotekuValymas" localSheetId="1">'Forma 4'!$K$45</definedName>
    <definedName name="VAS073_F_Einamojoremont242NuotekuValymas">'Forma 4'!$K$45</definedName>
    <definedName name="VAS073_F_Einamojoremont243NuotekuDumblo" localSheetId="1">'Forma 4'!$L$45</definedName>
    <definedName name="VAS073_F_Einamojoremont243NuotekuDumblo">'Forma 4'!$L$45</definedName>
    <definedName name="VAS073_F_Einamojoremont24IsViso" localSheetId="1">'Forma 4'!$I$45</definedName>
    <definedName name="VAS073_F_Einamojoremont24IsViso">'Forma 4'!$I$45</definedName>
    <definedName name="VAS073_F_Einamojoremont25PavirsiniuNuoteku" localSheetId="1">'Forma 4'!$M$45</definedName>
    <definedName name="VAS073_F_Einamojoremont25PavirsiniuNuoteku">'Forma 4'!$M$45</definedName>
    <definedName name="VAS073_F_Einamojoremont26KitosReguliuojamosios" localSheetId="1">'Forma 4'!$N$45</definedName>
    <definedName name="VAS073_F_Einamojoremont26KitosReguliuojamosios">'Forma 4'!$N$45</definedName>
    <definedName name="VAS073_F_Einamojoremont27KitosVeiklos" localSheetId="1">'Forma 4'!$Q$45</definedName>
    <definedName name="VAS073_F_Einamojoremont27KitosVeiklos">'Forma 4'!$Q$45</definedName>
    <definedName name="VAS073_F_Einamojoremont2Apskaitosveikla1" localSheetId="1">'Forma 4'!$O$45</definedName>
    <definedName name="VAS073_F_Einamojoremont2Apskaitosveikla1">'Forma 4'!$O$45</definedName>
    <definedName name="VAS073_F_Einamojoremont2Kitareguliuoja1" localSheetId="1">'Forma 4'!$P$45</definedName>
    <definedName name="VAS073_F_Einamojoremont2Kitareguliuoja1">'Forma 4'!$P$45</definedName>
    <definedName name="VAS073_F_Einamojoremont31IS" localSheetId="1">'Forma 4'!$D$101</definedName>
    <definedName name="VAS073_F_Einamojoremont31IS">'Forma 4'!$D$101</definedName>
    <definedName name="VAS073_F_Einamojoremont331GeriamojoVandens" localSheetId="1">'Forma 4'!$F$101</definedName>
    <definedName name="VAS073_F_Einamojoremont331GeriamojoVandens">'Forma 4'!$F$101</definedName>
    <definedName name="VAS073_F_Einamojoremont332GeriamojoVandens" localSheetId="1">'Forma 4'!$G$101</definedName>
    <definedName name="VAS073_F_Einamojoremont332GeriamojoVandens">'Forma 4'!$G$101</definedName>
    <definedName name="VAS073_F_Einamojoremont333GeriamojoVandens" localSheetId="1">'Forma 4'!$H$101</definedName>
    <definedName name="VAS073_F_Einamojoremont333GeriamojoVandens">'Forma 4'!$H$101</definedName>
    <definedName name="VAS073_F_Einamojoremont33IsViso" localSheetId="1">'Forma 4'!$E$101</definedName>
    <definedName name="VAS073_F_Einamojoremont33IsViso">'Forma 4'!$E$101</definedName>
    <definedName name="VAS073_F_Einamojoremont341NuotekuSurinkimas" localSheetId="1">'Forma 4'!$J$101</definedName>
    <definedName name="VAS073_F_Einamojoremont341NuotekuSurinkimas">'Forma 4'!$J$101</definedName>
    <definedName name="VAS073_F_Einamojoremont342NuotekuValymas" localSheetId="1">'Forma 4'!$K$101</definedName>
    <definedName name="VAS073_F_Einamojoremont342NuotekuValymas">'Forma 4'!$K$101</definedName>
    <definedName name="VAS073_F_Einamojoremont343NuotekuDumblo" localSheetId="1">'Forma 4'!$L$101</definedName>
    <definedName name="VAS073_F_Einamojoremont343NuotekuDumblo">'Forma 4'!$L$101</definedName>
    <definedName name="VAS073_F_Einamojoremont34IsViso" localSheetId="1">'Forma 4'!$I$101</definedName>
    <definedName name="VAS073_F_Einamojoremont34IsViso">'Forma 4'!$I$101</definedName>
    <definedName name="VAS073_F_Einamojoremont35PavirsiniuNuoteku" localSheetId="1">'Forma 4'!$M$101</definedName>
    <definedName name="VAS073_F_Einamojoremont35PavirsiniuNuoteku">'Forma 4'!$M$101</definedName>
    <definedName name="VAS073_F_Einamojoremont36KitosReguliuojamosios" localSheetId="1">'Forma 4'!$N$101</definedName>
    <definedName name="VAS073_F_Einamojoremont36KitosReguliuojamosios">'Forma 4'!$N$101</definedName>
    <definedName name="VAS073_F_Einamojoremont37KitosVeiklos" localSheetId="1">'Forma 4'!$Q$101</definedName>
    <definedName name="VAS073_F_Einamojoremont37KitosVeiklos">'Forma 4'!$Q$101</definedName>
    <definedName name="VAS073_F_Einamojoremont3Apskaitosveikla1" localSheetId="1">'Forma 4'!$O$101</definedName>
    <definedName name="VAS073_F_Einamojoremont3Apskaitosveikla1">'Forma 4'!$O$101</definedName>
    <definedName name="VAS073_F_Einamojoremont3Kitareguliuoja1" localSheetId="1">'Forma 4'!$P$101</definedName>
    <definedName name="VAS073_F_Einamojoremont3Kitareguliuoja1">'Forma 4'!$P$101</definedName>
    <definedName name="VAS073_F_Einamojoremont41IS" localSheetId="1">'Forma 4'!$D$198</definedName>
    <definedName name="VAS073_F_Einamojoremont41IS">'Forma 4'!$D$198</definedName>
    <definedName name="VAS073_F_Einamojoremont431GeriamojoVandens" localSheetId="1">'Forma 4'!$F$198</definedName>
    <definedName name="VAS073_F_Einamojoremont431GeriamojoVandens">'Forma 4'!$F$198</definedName>
    <definedName name="VAS073_F_Einamojoremont432GeriamojoVandens" localSheetId="1">'Forma 4'!$G$198</definedName>
    <definedName name="VAS073_F_Einamojoremont432GeriamojoVandens">'Forma 4'!$G$198</definedName>
    <definedName name="VAS073_F_Einamojoremont433GeriamojoVandens" localSheetId="1">'Forma 4'!$H$198</definedName>
    <definedName name="VAS073_F_Einamojoremont433GeriamojoVandens">'Forma 4'!$H$198</definedName>
    <definedName name="VAS073_F_Einamojoremont43IsViso" localSheetId="1">'Forma 4'!$E$198</definedName>
    <definedName name="VAS073_F_Einamojoremont43IsViso">'Forma 4'!$E$198</definedName>
    <definedName name="VAS073_F_Einamojoremont441NuotekuSurinkimas" localSheetId="1">'Forma 4'!$J$198</definedName>
    <definedName name="VAS073_F_Einamojoremont441NuotekuSurinkimas">'Forma 4'!$J$198</definedName>
    <definedName name="VAS073_F_Einamojoremont442NuotekuValymas" localSheetId="1">'Forma 4'!$K$198</definedName>
    <definedName name="VAS073_F_Einamojoremont442NuotekuValymas">'Forma 4'!$K$198</definedName>
    <definedName name="VAS073_F_Einamojoremont443NuotekuDumblo" localSheetId="1">'Forma 4'!$L$198</definedName>
    <definedName name="VAS073_F_Einamojoremont443NuotekuDumblo">'Forma 4'!$L$198</definedName>
    <definedName name="VAS073_F_Einamojoremont44IsViso" localSheetId="1">'Forma 4'!$I$198</definedName>
    <definedName name="VAS073_F_Einamojoremont44IsViso">'Forma 4'!$I$198</definedName>
    <definedName name="VAS073_F_Einamojoremont45PavirsiniuNuoteku" localSheetId="1">'Forma 4'!$M$198</definedName>
    <definedName name="VAS073_F_Einamojoremont45PavirsiniuNuoteku">'Forma 4'!$M$198</definedName>
    <definedName name="VAS073_F_Einamojoremont46KitosReguliuojamosios" localSheetId="1">'Forma 4'!$N$198</definedName>
    <definedName name="VAS073_F_Einamojoremont46KitosReguliuojamosios">'Forma 4'!$N$198</definedName>
    <definedName name="VAS073_F_Einamojoremont47KitosVeiklos" localSheetId="1">'Forma 4'!$Q$198</definedName>
    <definedName name="VAS073_F_Einamojoremont47KitosVeiklos">'Forma 4'!$Q$198</definedName>
    <definedName name="VAS073_F_Einamojoremont4Apskaitosveikla1" localSheetId="1">'Forma 4'!$O$198</definedName>
    <definedName name="VAS073_F_Einamojoremont4Apskaitosveikla1">'Forma 4'!$O$198</definedName>
    <definedName name="VAS073_F_Einamojoremont4Kitareguliuoja1" localSheetId="1">'Forma 4'!$P$198</definedName>
    <definedName name="VAS073_F_Einamojoremont4Kitareguliuoja1">'Forma 4'!$P$198</definedName>
    <definedName name="VAS073_F_Elektrosenergi11IS" localSheetId="1">'Forma 4'!$D$13</definedName>
    <definedName name="VAS073_F_Elektrosenergi11IS">'Forma 4'!$D$13</definedName>
    <definedName name="VAS073_F_Elektrosenergi131GeriamojoVandens" localSheetId="1">'Forma 4'!$F$13</definedName>
    <definedName name="VAS073_F_Elektrosenergi131GeriamojoVandens">'Forma 4'!$F$13</definedName>
    <definedName name="VAS073_F_Elektrosenergi132GeriamojoVandens" localSheetId="1">'Forma 4'!$G$13</definedName>
    <definedName name="VAS073_F_Elektrosenergi132GeriamojoVandens">'Forma 4'!$G$13</definedName>
    <definedName name="VAS073_F_Elektrosenergi133GeriamojoVandens" localSheetId="1">'Forma 4'!$H$13</definedName>
    <definedName name="VAS073_F_Elektrosenergi133GeriamojoVandens">'Forma 4'!$H$13</definedName>
    <definedName name="VAS073_F_Elektrosenergi13IsViso" localSheetId="1">'Forma 4'!$E$13</definedName>
    <definedName name="VAS073_F_Elektrosenergi13IsViso">'Forma 4'!$E$13</definedName>
    <definedName name="VAS073_F_Elektrosenergi141NuotekuSurinkimas" localSheetId="1">'Forma 4'!$J$13</definedName>
    <definedName name="VAS073_F_Elektrosenergi141NuotekuSurinkimas">'Forma 4'!$J$13</definedName>
    <definedName name="VAS073_F_Elektrosenergi142NuotekuValymas" localSheetId="1">'Forma 4'!$K$13</definedName>
    <definedName name="VAS073_F_Elektrosenergi142NuotekuValymas">'Forma 4'!$K$13</definedName>
    <definedName name="VAS073_F_Elektrosenergi143NuotekuDumblo" localSheetId="1">'Forma 4'!$L$13</definedName>
    <definedName name="VAS073_F_Elektrosenergi143NuotekuDumblo">'Forma 4'!$L$13</definedName>
    <definedName name="VAS073_F_Elektrosenergi14IsViso" localSheetId="1">'Forma 4'!$I$13</definedName>
    <definedName name="VAS073_F_Elektrosenergi14IsViso">'Forma 4'!$I$13</definedName>
    <definedName name="VAS073_F_Elektrosenergi15PavirsiniuNuoteku" localSheetId="1">'Forma 4'!$M$13</definedName>
    <definedName name="VAS073_F_Elektrosenergi15PavirsiniuNuoteku">'Forma 4'!$M$13</definedName>
    <definedName name="VAS073_F_Elektrosenergi16KitosReguliuojamosios" localSheetId="1">'Forma 4'!$N$13</definedName>
    <definedName name="VAS073_F_Elektrosenergi16KitosReguliuojamosios">'Forma 4'!$N$13</definedName>
    <definedName name="VAS073_F_Elektrosenergi17KitosVeiklos" localSheetId="1">'Forma 4'!$Q$13</definedName>
    <definedName name="VAS073_F_Elektrosenergi17KitosVeiklos">'Forma 4'!$Q$13</definedName>
    <definedName name="VAS073_F_Elektrosenergi1Apskaitosveikla1" localSheetId="1">'Forma 4'!$O$13</definedName>
    <definedName name="VAS073_F_Elektrosenergi1Apskaitosveikla1">'Forma 4'!$O$13</definedName>
    <definedName name="VAS073_F_Elektrosenergi1Kitareguliuoja1" localSheetId="1">'Forma 4'!$P$13</definedName>
    <definedName name="VAS073_F_Elektrosenergi1Kitareguliuoja1">'Forma 4'!$P$13</definedName>
    <definedName name="VAS073_F_Elektrosenergi21IS" localSheetId="1">'Forma 4'!$D$14</definedName>
    <definedName name="VAS073_F_Elektrosenergi21IS">'Forma 4'!$D$14</definedName>
    <definedName name="VAS073_F_Elektrosenergi231GeriamojoVandens" localSheetId="1">'Forma 4'!$F$14</definedName>
    <definedName name="VAS073_F_Elektrosenergi231GeriamojoVandens">'Forma 4'!$F$14</definedName>
    <definedName name="VAS073_F_Elektrosenergi232GeriamojoVandens" localSheetId="1">'Forma 4'!$G$14</definedName>
    <definedName name="VAS073_F_Elektrosenergi232GeriamojoVandens">'Forma 4'!$G$14</definedName>
    <definedName name="VAS073_F_Elektrosenergi233GeriamojoVandens" localSheetId="1">'Forma 4'!$H$14</definedName>
    <definedName name="VAS073_F_Elektrosenergi233GeriamojoVandens">'Forma 4'!$H$14</definedName>
    <definedName name="VAS073_F_Elektrosenergi23IsViso" localSheetId="1">'Forma 4'!$E$14</definedName>
    <definedName name="VAS073_F_Elektrosenergi23IsViso">'Forma 4'!$E$14</definedName>
    <definedName name="VAS073_F_Elektrosenergi241NuotekuSurinkimas" localSheetId="1">'Forma 4'!$J$14</definedName>
    <definedName name="VAS073_F_Elektrosenergi241NuotekuSurinkimas">'Forma 4'!$J$14</definedName>
    <definedName name="VAS073_F_Elektrosenergi242NuotekuValymas" localSheetId="1">'Forma 4'!$K$14</definedName>
    <definedName name="VAS073_F_Elektrosenergi242NuotekuValymas">'Forma 4'!$K$14</definedName>
    <definedName name="VAS073_F_Elektrosenergi243NuotekuDumblo" localSheetId="1">'Forma 4'!$L$14</definedName>
    <definedName name="VAS073_F_Elektrosenergi243NuotekuDumblo">'Forma 4'!$L$14</definedName>
    <definedName name="VAS073_F_Elektrosenergi24IsViso" localSheetId="1">'Forma 4'!$I$14</definedName>
    <definedName name="VAS073_F_Elektrosenergi24IsViso">'Forma 4'!$I$14</definedName>
    <definedName name="VAS073_F_Elektrosenergi25PavirsiniuNuoteku" localSheetId="1">'Forma 4'!$M$14</definedName>
    <definedName name="VAS073_F_Elektrosenergi25PavirsiniuNuoteku">'Forma 4'!$M$14</definedName>
    <definedName name="VAS073_F_Elektrosenergi26KitosReguliuojamosios" localSheetId="1">'Forma 4'!$N$14</definedName>
    <definedName name="VAS073_F_Elektrosenergi26KitosReguliuojamosios">'Forma 4'!$N$14</definedName>
    <definedName name="VAS073_F_Elektrosenergi27KitosVeiklos" localSheetId="1">'Forma 4'!$Q$14</definedName>
    <definedName name="VAS073_F_Elektrosenergi27KitosVeiklos">'Forma 4'!$Q$14</definedName>
    <definedName name="VAS073_F_Elektrosenergi2Apskaitosveikla1" localSheetId="1">'Forma 4'!$O$14</definedName>
    <definedName name="VAS073_F_Elektrosenergi2Apskaitosveikla1">'Forma 4'!$O$14</definedName>
    <definedName name="VAS073_F_Elektrosenergi2Kitareguliuoja1" localSheetId="1">'Forma 4'!$P$14</definedName>
    <definedName name="VAS073_F_Elektrosenergi2Kitareguliuoja1">'Forma 4'!$P$14</definedName>
    <definedName name="VAS073_F_Elektrosenergi31IS" localSheetId="1">'Forma 4'!$D$34</definedName>
    <definedName name="VAS073_F_Elektrosenergi31IS">'Forma 4'!$D$34</definedName>
    <definedName name="VAS073_F_Elektrosenergi331GeriamojoVandens" localSheetId="1">'Forma 4'!$F$34</definedName>
    <definedName name="VAS073_F_Elektrosenergi331GeriamojoVandens">'Forma 4'!$F$34</definedName>
    <definedName name="VAS073_F_Elektrosenergi332GeriamojoVandens" localSheetId="1">'Forma 4'!$G$34</definedName>
    <definedName name="VAS073_F_Elektrosenergi332GeriamojoVandens">'Forma 4'!$G$34</definedName>
    <definedName name="VAS073_F_Elektrosenergi333GeriamojoVandens" localSheetId="1">'Forma 4'!$H$34</definedName>
    <definedName name="VAS073_F_Elektrosenergi333GeriamojoVandens">'Forma 4'!$H$34</definedName>
    <definedName name="VAS073_F_Elektrosenergi33IsViso" localSheetId="1">'Forma 4'!$E$34</definedName>
    <definedName name="VAS073_F_Elektrosenergi33IsViso">'Forma 4'!$E$34</definedName>
    <definedName name="VAS073_F_Elektrosenergi341NuotekuSurinkimas" localSheetId="1">'Forma 4'!$J$34</definedName>
    <definedName name="VAS073_F_Elektrosenergi341NuotekuSurinkimas">'Forma 4'!$J$34</definedName>
    <definedName name="VAS073_F_Elektrosenergi342NuotekuValymas" localSheetId="1">'Forma 4'!$K$34</definedName>
    <definedName name="VAS073_F_Elektrosenergi342NuotekuValymas">'Forma 4'!$K$34</definedName>
    <definedName name="VAS073_F_Elektrosenergi343NuotekuDumblo" localSheetId="1">'Forma 4'!$L$34</definedName>
    <definedName name="VAS073_F_Elektrosenergi343NuotekuDumblo">'Forma 4'!$L$34</definedName>
    <definedName name="VAS073_F_Elektrosenergi34IsViso" localSheetId="1">'Forma 4'!$I$34</definedName>
    <definedName name="VAS073_F_Elektrosenergi34IsViso">'Forma 4'!$I$34</definedName>
    <definedName name="VAS073_F_Elektrosenergi35PavirsiniuNuoteku" localSheetId="1">'Forma 4'!$M$34</definedName>
    <definedName name="VAS073_F_Elektrosenergi35PavirsiniuNuoteku">'Forma 4'!$M$34</definedName>
    <definedName name="VAS073_F_Elektrosenergi36KitosReguliuojamosios" localSheetId="1">'Forma 4'!$N$34</definedName>
    <definedName name="VAS073_F_Elektrosenergi36KitosReguliuojamosios">'Forma 4'!$N$34</definedName>
    <definedName name="VAS073_F_Elektrosenergi37KitosVeiklos" localSheetId="1">'Forma 4'!$Q$34</definedName>
    <definedName name="VAS073_F_Elektrosenergi37KitosVeiklos">'Forma 4'!$Q$34</definedName>
    <definedName name="VAS073_F_Elektrosenergi3Apskaitosveikla1" localSheetId="1">'Forma 4'!$O$34</definedName>
    <definedName name="VAS073_F_Elektrosenergi3Apskaitosveikla1">'Forma 4'!$O$34</definedName>
    <definedName name="VAS073_F_Elektrosenergi3Kitareguliuoja1" localSheetId="1">'Forma 4'!$P$34</definedName>
    <definedName name="VAS073_F_Elektrosenergi3Kitareguliuoja1">'Forma 4'!$P$34</definedName>
    <definedName name="VAS073_F_Elektrosenergi41IS" localSheetId="1">'Forma 4'!$D$35</definedName>
    <definedName name="VAS073_F_Elektrosenergi41IS">'Forma 4'!$D$35</definedName>
    <definedName name="VAS073_F_Elektrosenergi431GeriamojoVandens" localSheetId="1">'Forma 4'!$F$35</definedName>
    <definedName name="VAS073_F_Elektrosenergi431GeriamojoVandens">'Forma 4'!$F$35</definedName>
    <definedName name="VAS073_F_Elektrosenergi432GeriamojoVandens" localSheetId="1">'Forma 4'!$G$35</definedName>
    <definedName name="VAS073_F_Elektrosenergi432GeriamojoVandens">'Forma 4'!$G$35</definedName>
    <definedName name="VAS073_F_Elektrosenergi433GeriamojoVandens" localSheetId="1">'Forma 4'!$H$35</definedName>
    <definedName name="VAS073_F_Elektrosenergi433GeriamojoVandens">'Forma 4'!$H$35</definedName>
    <definedName name="VAS073_F_Elektrosenergi43IsViso" localSheetId="1">'Forma 4'!$E$35</definedName>
    <definedName name="VAS073_F_Elektrosenergi43IsViso">'Forma 4'!$E$35</definedName>
    <definedName name="VAS073_F_Elektrosenergi441NuotekuSurinkimas" localSheetId="1">'Forma 4'!$J$35</definedName>
    <definedName name="VAS073_F_Elektrosenergi441NuotekuSurinkimas">'Forma 4'!$J$35</definedName>
    <definedName name="VAS073_F_Elektrosenergi442NuotekuValymas" localSheetId="1">'Forma 4'!$K$35</definedName>
    <definedName name="VAS073_F_Elektrosenergi442NuotekuValymas">'Forma 4'!$K$35</definedName>
    <definedName name="VAS073_F_Elektrosenergi443NuotekuDumblo" localSheetId="1">'Forma 4'!$L$35</definedName>
    <definedName name="VAS073_F_Elektrosenergi443NuotekuDumblo">'Forma 4'!$L$35</definedName>
    <definedName name="VAS073_F_Elektrosenergi44IsViso" localSheetId="1">'Forma 4'!$I$35</definedName>
    <definedName name="VAS073_F_Elektrosenergi44IsViso">'Forma 4'!$I$35</definedName>
    <definedName name="VAS073_F_Elektrosenergi45PavirsiniuNuoteku" localSheetId="1">'Forma 4'!$M$35</definedName>
    <definedName name="VAS073_F_Elektrosenergi45PavirsiniuNuoteku">'Forma 4'!$M$35</definedName>
    <definedName name="VAS073_F_Elektrosenergi46KitosReguliuojamosios" localSheetId="1">'Forma 4'!$N$35</definedName>
    <definedName name="VAS073_F_Elektrosenergi46KitosReguliuojamosios">'Forma 4'!$N$35</definedName>
    <definedName name="VAS073_F_Elektrosenergi47KitosVeiklos" localSheetId="1">'Forma 4'!$Q$35</definedName>
    <definedName name="VAS073_F_Elektrosenergi47KitosVeiklos">'Forma 4'!$Q$35</definedName>
    <definedName name="VAS073_F_Elektrosenergi4Apskaitosveikla1" localSheetId="1">'Forma 4'!$O$35</definedName>
    <definedName name="VAS073_F_Elektrosenergi4Apskaitosveikla1">'Forma 4'!$O$35</definedName>
    <definedName name="VAS073_F_Elektrosenergi4Kitareguliuoja1" localSheetId="1">'Forma 4'!$P$35</definedName>
    <definedName name="VAS073_F_Elektrosenergi4Kitareguliuoja1">'Forma 4'!$P$35</definedName>
    <definedName name="VAS073_F_Elektrosenergi51IS" localSheetId="1">'Forma 4'!$D$93</definedName>
    <definedName name="VAS073_F_Elektrosenergi51IS">'Forma 4'!$D$93</definedName>
    <definedName name="VAS073_F_Elektrosenergi531GeriamojoVandens" localSheetId="1">'Forma 4'!$F$93</definedName>
    <definedName name="VAS073_F_Elektrosenergi531GeriamojoVandens">'Forma 4'!$F$93</definedName>
    <definedName name="VAS073_F_Elektrosenergi532GeriamojoVandens" localSheetId="1">'Forma 4'!$G$93</definedName>
    <definedName name="VAS073_F_Elektrosenergi532GeriamojoVandens">'Forma 4'!$G$93</definedName>
    <definedName name="VAS073_F_Elektrosenergi533GeriamojoVandens" localSheetId="1">'Forma 4'!$H$93</definedName>
    <definedName name="VAS073_F_Elektrosenergi533GeriamojoVandens">'Forma 4'!$H$93</definedName>
    <definedName name="VAS073_F_Elektrosenergi53IsViso" localSheetId="1">'Forma 4'!$E$93</definedName>
    <definedName name="VAS073_F_Elektrosenergi53IsViso">'Forma 4'!$E$93</definedName>
    <definedName name="VAS073_F_Elektrosenergi541NuotekuSurinkimas" localSheetId="1">'Forma 4'!$J$93</definedName>
    <definedName name="VAS073_F_Elektrosenergi541NuotekuSurinkimas">'Forma 4'!$J$93</definedName>
    <definedName name="VAS073_F_Elektrosenergi542NuotekuValymas" localSheetId="1">'Forma 4'!$K$93</definedName>
    <definedName name="VAS073_F_Elektrosenergi542NuotekuValymas">'Forma 4'!$K$93</definedName>
    <definedName name="VAS073_F_Elektrosenergi543NuotekuDumblo" localSheetId="1">'Forma 4'!$L$93</definedName>
    <definedName name="VAS073_F_Elektrosenergi543NuotekuDumblo">'Forma 4'!$L$93</definedName>
    <definedName name="VAS073_F_Elektrosenergi54IsViso" localSheetId="1">'Forma 4'!$I$93</definedName>
    <definedName name="VAS073_F_Elektrosenergi54IsViso">'Forma 4'!$I$93</definedName>
    <definedName name="VAS073_F_Elektrosenergi55PavirsiniuNuoteku" localSheetId="1">'Forma 4'!$M$93</definedName>
    <definedName name="VAS073_F_Elektrosenergi55PavirsiniuNuoteku">'Forma 4'!$M$93</definedName>
    <definedName name="VAS073_F_Elektrosenergi56KitosReguliuojamosios" localSheetId="1">'Forma 4'!$N$93</definedName>
    <definedName name="VAS073_F_Elektrosenergi56KitosReguliuojamosios">'Forma 4'!$N$93</definedName>
    <definedName name="VAS073_F_Elektrosenergi57KitosVeiklos" localSheetId="1">'Forma 4'!$Q$93</definedName>
    <definedName name="VAS073_F_Elektrosenergi57KitosVeiklos">'Forma 4'!$Q$93</definedName>
    <definedName name="VAS073_F_Elektrosenergi5Apskaitosveikla1" localSheetId="1">'Forma 4'!$O$93</definedName>
    <definedName name="VAS073_F_Elektrosenergi5Apskaitosveikla1">'Forma 4'!$O$93</definedName>
    <definedName name="VAS073_F_Elektrosenergi5Kitareguliuoja1" localSheetId="1">'Forma 4'!$P$93</definedName>
    <definedName name="VAS073_F_Elektrosenergi5Kitareguliuoja1">'Forma 4'!$P$93</definedName>
    <definedName name="VAS073_F_Elektrosenergi61IS" localSheetId="1">'Forma 4'!$D$94</definedName>
    <definedName name="VAS073_F_Elektrosenergi61IS">'Forma 4'!$D$94</definedName>
    <definedName name="VAS073_F_Elektrosenergi631GeriamojoVandens" localSheetId="1">'Forma 4'!$F$94</definedName>
    <definedName name="VAS073_F_Elektrosenergi631GeriamojoVandens">'Forma 4'!$F$94</definedName>
    <definedName name="VAS073_F_Elektrosenergi632GeriamojoVandens" localSheetId="1">'Forma 4'!$G$94</definedName>
    <definedName name="VAS073_F_Elektrosenergi632GeriamojoVandens">'Forma 4'!$G$94</definedName>
    <definedName name="VAS073_F_Elektrosenergi633GeriamojoVandens" localSheetId="1">'Forma 4'!$H$94</definedName>
    <definedName name="VAS073_F_Elektrosenergi633GeriamojoVandens">'Forma 4'!$H$94</definedName>
    <definedName name="VAS073_F_Elektrosenergi63IsViso" localSheetId="1">'Forma 4'!$E$94</definedName>
    <definedName name="VAS073_F_Elektrosenergi63IsViso">'Forma 4'!$E$94</definedName>
    <definedName name="VAS073_F_Elektrosenergi641NuotekuSurinkimas" localSheetId="1">'Forma 4'!$J$94</definedName>
    <definedName name="VAS073_F_Elektrosenergi641NuotekuSurinkimas">'Forma 4'!$J$94</definedName>
    <definedName name="VAS073_F_Elektrosenergi642NuotekuValymas" localSheetId="1">'Forma 4'!$K$94</definedName>
    <definedName name="VAS073_F_Elektrosenergi642NuotekuValymas">'Forma 4'!$K$94</definedName>
    <definedName name="VAS073_F_Elektrosenergi643NuotekuDumblo" localSheetId="1">'Forma 4'!$L$94</definedName>
    <definedName name="VAS073_F_Elektrosenergi643NuotekuDumblo">'Forma 4'!$L$94</definedName>
    <definedName name="VAS073_F_Elektrosenergi64IsViso" localSheetId="1">'Forma 4'!$I$94</definedName>
    <definedName name="VAS073_F_Elektrosenergi64IsViso">'Forma 4'!$I$94</definedName>
    <definedName name="VAS073_F_Elektrosenergi65PavirsiniuNuoteku" localSheetId="1">'Forma 4'!$M$94</definedName>
    <definedName name="VAS073_F_Elektrosenergi65PavirsiniuNuoteku">'Forma 4'!$M$94</definedName>
    <definedName name="VAS073_F_Elektrosenergi66KitosReguliuojamosios" localSheetId="1">'Forma 4'!$N$94</definedName>
    <definedName name="VAS073_F_Elektrosenergi66KitosReguliuojamosios">'Forma 4'!$N$94</definedName>
    <definedName name="VAS073_F_Elektrosenergi67KitosVeiklos" localSheetId="1">'Forma 4'!$Q$94</definedName>
    <definedName name="VAS073_F_Elektrosenergi67KitosVeiklos">'Forma 4'!$Q$94</definedName>
    <definedName name="VAS073_F_Elektrosenergi6Apskaitosveikla1" localSheetId="1">'Forma 4'!$O$94</definedName>
    <definedName name="VAS073_F_Elektrosenergi6Apskaitosveikla1">'Forma 4'!$O$94</definedName>
    <definedName name="VAS073_F_Elektrosenergi6Kitareguliuoja1" localSheetId="1">'Forma 4'!$P$94</definedName>
    <definedName name="VAS073_F_Elektrosenergi6Kitareguliuoja1">'Forma 4'!$P$94</definedName>
    <definedName name="VAS073_F_Elektrosenergi71IS" localSheetId="1">'Forma 4'!$D$146</definedName>
    <definedName name="VAS073_F_Elektrosenergi71IS">'Forma 4'!$D$146</definedName>
    <definedName name="VAS073_F_Elektrosenergi731GeriamojoVandens" localSheetId="1">'Forma 4'!$F$146</definedName>
    <definedName name="VAS073_F_Elektrosenergi731GeriamojoVandens">'Forma 4'!$F$146</definedName>
    <definedName name="VAS073_F_Elektrosenergi732GeriamojoVandens" localSheetId="1">'Forma 4'!$G$146</definedName>
    <definedName name="VAS073_F_Elektrosenergi732GeriamojoVandens">'Forma 4'!$G$146</definedName>
    <definedName name="VAS073_F_Elektrosenergi733GeriamojoVandens" localSheetId="1">'Forma 4'!$H$146</definedName>
    <definedName name="VAS073_F_Elektrosenergi733GeriamojoVandens">'Forma 4'!$H$146</definedName>
    <definedName name="VAS073_F_Elektrosenergi73IsViso" localSheetId="1">'Forma 4'!$E$146</definedName>
    <definedName name="VAS073_F_Elektrosenergi73IsViso">'Forma 4'!$E$146</definedName>
    <definedName name="VAS073_F_Elektrosenergi741NuotekuSurinkimas" localSheetId="1">'Forma 4'!$J$146</definedName>
    <definedName name="VAS073_F_Elektrosenergi741NuotekuSurinkimas">'Forma 4'!$J$146</definedName>
    <definedName name="VAS073_F_Elektrosenergi742NuotekuValymas" localSheetId="1">'Forma 4'!$K$146</definedName>
    <definedName name="VAS073_F_Elektrosenergi742NuotekuValymas">'Forma 4'!$K$146</definedName>
    <definedName name="VAS073_F_Elektrosenergi743NuotekuDumblo" localSheetId="1">'Forma 4'!$L$146</definedName>
    <definedName name="VAS073_F_Elektrosenergi743NuotekuDumblo">'Forma 4'!$L$146</definedName>
    <definedName name="VAS073_F_Elektrosenergi74IsViso" localSheetId="1">'Forma 4'!$I$146</definedName>
    <definedName name="VAS073_F_Elektrosenergi74IsViso">'Forma 4'!$I$146</definedName>
    <definedName name="VAS073_F_Elektrosenergi75PavirsiniuNuoteku" localSheetId="1">'Forma 4'!$M$146</definedName>
    <definedName name="VAS073_F_Elektrosenergi75PavirsiniuNuoteku">'Forma 4'!$M$146</definedName>
    <definedName name="VAS073_F_Elektrosenergi76KitosReguliuojamosios" localSheetId="1">'Forma 4'!$N$146</definedName>
    <definedName name="VAS073_F_Elektrosenergi76KitosReguliuojamosios">'Forma 4'!$N$146</definedName>
    <definedName name="VAS073_F_Elektrosenergi77KitosVeiklos" localSheetId="1">'Forma 4'!$Q$146</definedName>
    <definedName name="VAS073_F_Elektrosenergi77KitosVeiklos">'Forma 4'!$Q$146</definedName>
    <definedName name="VAS073_F_Elektrosenergi7Apskaitosveikla1" localSheetId="1">'Forma 4'!$O$146</definedName>
    <definedName name="VAS073_F_Elektrosenergi7Apskaitosveikla1">'Forma 4'!$O$146</definedName>
    <definedName name="VAS073_F_Elektrosenergi7Kitareguliuoja1" localSheetId="1">'Forma 4'!$P$146</definedName>
    <definedName name="VAS073_F_Elektrosenergi7Kitareguliuoja1">'Forma 4'!$P$146</definedName>
    <definedName name="VAS073_F_Elektrosenergi81IS" localSheetId="1">'Forma 4'!$D$191</definedName>
    <definedName name="VAS073_F_Elektrosenergi81IS">'Forma 4'!$D$191</definedName>
    <definedName name="VAS073_F_Elektrosenergi831GeriamojoVandens" localSheetId="1">'Forma 4'!$F$191</definedName>
    <definedName name="VAS073_F_Elektrosenergi831GeriamojoVandens">'Forma 4'!$F$191</definedName>
    <definedName name="VAS073_F_Elektrosenergi832GeriamojoVandens" localSheetId="1">'Forma 4'!$G$191</definedName>
    <definedName name="VAS073_F_Elektrosenergi832GeriamojoVandens">'Forma 4'!$G$191</definedName>
    <definedName name="VAS073_F_Elektrosenergi833GeriamojoVandens" localSheetId="1">'Forma 4'!$H$191</definedName>
    <definedName name="VAS073_F_Elektrosenergi833GeriamojoVandens">'Forma 4'!$H$191</definedName>
    <definedName name="VAS073_F_Elektrosenergi83IsViso" localSheetId="1">'Forma 4'!$E$191</definedName>
    <definedName name="VAS073_F_Elektrosenergi83IsViso">'Forma 4'!$E$191</definedName>
    <definedName name="VAS073_F_Elektrosenergi841NuotekuSurinkimas" localSheetId="1">'Forma 4'!$J$191</definedName>
    <definedName name="VAS073_F_Elektrosenergi841NuotekuSurinkimas">'Forma 4'!$J$191</definedName>
    <definedName name="VAS073_F_Elektrosenergi842NuotekuValymas" localSheetId="1">'Forma 4'!$K$191</definedName>
    <definedName name="VAS073_F_Elektrosenergi842NuotekuValymas">'Forma 4'!$K$191</definedName>
    <definedName name="VAS073_F_Elektrosenergi843NuotekuDumblo" localSheetId="1">'Forma 4'!$L$191</definedName>
    <definedName name="VAS073_F_Elektrosenergi843NuotekuDumblo">'Forma 4'!$L$191</definedName>
    <definedName name="VAS073_F_Elektrosenergi84IsViso" localSheetId="1">'Forma 4'!$I$191</definedName>
    <definedName name="VAS073_F_Elektrosenergi84IsViso">'Forma 4'!$I$191</definedName>
    <definedName name="VAS073_F_Elektrosenergi85PavirsiniuNuoteku" localSheetId="1">'Forma 4'!$M$191</definedName>
    <definedName name="VAS073_F_Elektrosenergi85PavirsiniuNuoteku">'Forma 4'!$M$191</definedName>
    <definedName name="VAS073_F_Elektrosenergi86KitosReguliuojamosios" localSheetId="1">'Forma 4'!$N$191</definedName>
    <definedName name="VAS073_F_Elektrosenergi86KitosReguliuojamosios">'Forma 4'!$N$191</definedName>
    <definedName name="VAS073_F_Elektrosenergi87KitosVeiklos" localSheetId="1">'Forma 4'!$Q$191</definedName>
    <definedName name="VAS073_F_Elektrosenergi87KitosVeiklos">'Forma 4'!$Q$191</definedName>
    <definedName name="VAS073_F_Elektrosenergi8Apskaitosveikla1" localSheetId="1">'Forma 4'!$O$191</definedName>
    <definedName name="VAS073_F_Elektrosenergi8Apskaitosveikla1">'Forma 4'!$O$191</definedName>
    <definedName name="VAS073_F_Elektrosenergi8Kitareguliuoja1" localSheetId="1">'Forma 4'!$P$191</definedName>
    <definedName name="VAS073_F_Elektrosenergi8Kitareguliuoja1">'Forma 4'!$P$191</definedName>
    <definedName name="VAS073_F_Finansinessana11IS" localSheetId="1">'Forma 4'!$D$65</definedName>
    <definedName name="VAS073_F_Finansinessana11IS">'Forma 4'!$D$65</definedName>
    <definedName name="VAS073_F_Finansinessana131GeriamojoVandens" localSheetId="1">'Forma 4'!$F$65</definedName>
    <definedName name="VAS073_F_Finansinessana131GeriamojoVandens">'Forma 4'!$F$65</definedName>
    <definedName name="VAS073_F_Finansinessana132GeriamojoVandens" localSheetId="1">'Forma 4'!$G$65</definedName>
    <definedName name="VAS073_F_Finansinessana132GeriamojoVandens">'Forma 4'!$G$65</definedName>
    <definedName name="VAS073_F_Finansinessana133GeriamojoVandens" localSheetId="1">'Forma 4'!$H$65</definedName>
    <definedName name="VAS073_F_Finansinessana133GeriamojoVandens">'Forma 4'!$H$65</definedName>
    <definedName name="VAS073_F_Finansinessana13IsViso" localSheetId="1">'Forma 4'!$E$65</definedName>
    <definedName name="VAS073_F_Finansinessana13IsViso">'Forma 4'!$E$65</definedName>
    <definedName name="VAS073_F_Finansinessana141NuotekuSurinkimas" localSheetId="1">'Forma 4'!$J$65</definedName>
    <definedName name="VAS073_F_Finansinessana141NuotekuSurinkimas">'Forma 4'!$J$65</definedName>
    <definedName name="VAS073_F_Finansinessana142NuotekuValymas" localSheetId="1">'Forma 4'!$K$65</definedName>
    <definedName name="VAS073_F_Finansinessana142NuotekuValymas">'Forma 4'!$K$65</definedName>
    <definedName name="VAS073_F_Finansinessana143NuotekuDumblo" localSheetId="1">'Forma 4'!$L$65</definedName>
    <definedName name="VAS073_F_Finansinessana143NuotekuDumblo">'Forma 4'!$L$65</definedName>
    <definedName name="VAS073_F_Finansinessana14IsViso" localSheetId="1">'Forma 4'!$I$65</definedName>
    <definedName name="VAS073_F_Finansinessana14IsViso">'Forma 4'!$I$65</definedName>
    <definedName name="VAS073_F_Finansinessana15PavirsiniuNuoteku" localSheetId="1">'Forma 4'!$M$65</definedName>
    <definedName name="VAS073_F_Finansinessana15PavirsiniuNuoteku">'Forma 4'!$M$65</definedName>
    <definedName name="VAS073_F_Finansinessana16KitosReguliuojamosios" localSheetId="1">'Forma 4'!$N$65</definedName>
    <definedName name="VAS073_F_Finansinessana16KitosReguliuojamosios">'Forma 4'!$N$65</definedName>
    <definedName name="VAS073_F_Finansinessana17KitosVeiklos" localSheetId="1">'Forma 4'!$Q$65</definedName>
    <definedName name="VAS073_F_Finansinessana17KitosVeiklos">'Forma 4'!$Q$65</definedName>
    <definedName name="VAS073_F_Finansinessana1Apskaitosveikla1" localSheetId="1">'Forma 4'!$O$65</definedName>
    <definedName name="VAS073_F_Finansinessana1Apskaitosveikla1">'Forma 4'!$O$65</definedName>
    <definedName name="VAS073_F_Finansinessana1Kitareguliuoja1" localSheetId="1">'Forma 4'!$P$65</definedName>
    <definedName name="VAS073_F_Finansinessana1Kitareguliuoja1">'Forma 4'!$P$65</definedName>
    <definedName name="VAS073_F_Finansinessana21IS" localSheetId="1">'Forma 4'!$D$118</definedName>
    <definedName name="VAS073_F_Finansinessana21IS">'Forma 4'!$D$118</definedName>
    <definedName name="VAS073_F_Finansinessana231GeriamojoVandens" localSheetId="1">'Forma 4'!$F$118</definedName>
    <definedName name="VAS073_F_Finansinessana231GeriamojoVandens">'Forma 4'!$F$118</definedName>
    <definedName name="VAS073_F_Finansinessana232GeriamojoVandens" localSheetId="1">'Forma 4'!$G$118</definedName>
    <definedName name="VAS073_F_Finansinessana232GeriamojoVandens">'Forma 4'!$G$118</definedName>
    <definedName name="VAS073_F_Finansinessana233GeriamojoVandens" localSheetId="1">'Forma 4'!$H$118</definedName>
    <definedName name="VAS073_F_Finansinessana233GeriamojoVandens">'Forma 4'!$H$118</definedName>
    <definedName name="VAS073_F_Finansinessana23IsViso" localSheetId="1">'Forma 4'!$E$118</definedName>
    <definedName name="VAS073_F_Finansinessana23IsViso">'Forma 4'!$E$118</definedName>
    <definedName name="VAS073_F_Finansinessana241NuotekuSurinkimas" localSheetId="1">'Forma 4'!$J$118</definedName>
    <definedName name="VAS073_F_Finansinessana241NuotekuSurinkimas">'Forma 4'!$J$118</definedName>
    <definedName name="VAS073_F_Finansinessana242NuotekuValymas" localSheetId="1">'Forma 4'!$K$118</definedName>
    <definedName name="VAS073_F_Finansinessana242NuotekuValymas">'Forma 4'!$K$118</definedName>
    <definedName name="VAS073_F_Finansinessana243NuotekuDumblo" localSheetId="1">'Forma 4'!$L$118</definedName>
    <definedName name="VAS073_F_Finansinessana243NuotekuDumblo">'Forma 4'!$L$118</definedName>
    <definedName name="VAS073_F_Finansinessana24IsViso" localSheetId="1">'Forma 4'!$I$118</definedName>
    <definedName name="VAS073_F_Finansinessana24IsViso">'Forma 4'!$I$118</definedName>
    <definedName name="VAS073_F_Finansinessana25PavirsiniuNuoteku" localSheetId="1">'Forma 4'!$M$118</definedName>
    <definedName name="VAS073_F_Finansinessana25PavirsiniuNuoteku">'Forma 4'!$M$118</definedName>
    <definedName name="VAS073_F_Finansinessana26KitosReguliuojamosios" localSheetId="1">'Forma 4'!$N$118</definedName>
    <definedName name="VAS073_F_Finansinessana26KitosReguliuojamosios">'Forma 4'!$N$118</definedName>
    <definedName name="VAS073_F_Finansinessana27KitosVeiklos" localSheetId="1">'Forma 4'!$Q$118</definedName>
    <definedName name="VAS073_F_Finansinessana27KitosVeiklos">'Forma 4'!$Q$118</definedName>
    <definedName name="VAS073_F_Finansinessana2Apskaitosveikla1" localSheetId="1">'Forma 4'!$O$118</definedName>
    <definedName name="VAS073_F_Finansinessana2Apskaitosveikla1">'Forma 4'!$O$118</definedName>
    <definedName name="VAS073_F_Finansinessana2Kitareguliuoja1" localSheetId="1">'Forma 4'!$P$118</definedName>
    <definedName name="VAS073_F_Finansinessana2Kitareguliuoja1">'Forma 4'!$P$118</definedName>
    <definedName name="VAS073_F_Finansinessana31IS" localSheetId="1">'Forma 4'!$D$215</definedName>
    <definedName name="VAS073_F_Finansinessana31IS">'Forma 4'!$D$215</definedName>
    <definedName name="VAS073_F_Finansinessana331GeriamojoVandens" localSheetId="1">'Forma 4'!$F$215</definedName>
    <definedName name="VAS073_F_Finansinessana331GeriamojoVandens">'Forma 4'!$F$215</definedName>
    <definedName name="VAS073_F_Finansinessana332GeriamojoVandens" localSheetId="1">'Forma 4'!$G$215</definedName>
    <definedName name="VAS073_F_Finansinessana332GeriamojoVandens">'Forma 4'!$G$215</definedName>
    <definedName name="VAS073_F_Finansinessana333GeriamojoVandens" localSheetId="1">'Forma 4'!$H$215</definedName>
    <definedName name="VAS073_F_Finansinessana333GeriamojoVandens">'Forma 4'!$H$215</definedName>
    <definedName name="VAS073_F_Finansinessana33IsViso" localSheetId="1">'Forma 4'!$E$215</definedName>
    <definedName name="VAS073_F_Finansinessana33IsViso">'Forma 4'!$E$215</definedName>
    <definedName name="VAS073_F_Finansinessana341NuotekuSurinkimas" localSheetId="1">'Forma 4'!$J$215</definedName>
    <definedName name="VAS073_F_Finansinessana341NuotekuSurinkimas">'Forma 4'!$J$215</definedName>
    <definedName name="VAS073_F_Finansinessana342NuotekuValymas" localSheetId="1">'Forma 4'!$K$215</definedName>
    <definedName name="VAS073_F_Finansinessana342NuotekuValymas">'Forma 4'!$K$215</definedName>
    <definedName name="VAS073_F_Finansinessana343NuotekuDumblo" localSheetId="1">'Forma 4'!$L$215</definedName>
    <definedName name="VAS073_F_Finansinessana343NuotekuDumblo">'Forma 4'!$L$215</definedName>
    <definedName name="VAS073_F_Finansinessana34IsViso" localSheetId="1">'Forma 4'!$I$215</definedName>
    <definedName name="VAS073_F_Finansinessana34IsViso">'Forma 4'!$I$215</definedName>
    <definedName name="VAS073_F_Finansinessana35PavirsiniuNuoteku" localSheetId="1">'Forma 4'!$M$215</definedName>
    <definedName name="VAS073_F_Finansinessana35PavirsiniuNuoteku">'Forma 4'!$M$215</definedName>
    <definedName name="VAS073_F_Finansinessana36KitosReguliuojamosios" localSheetId="1">'Forma 4'!$N$215</definedName>
    <definedName name="VAS073_F_Finansinessana36KitosReguliuojamosios">'Forma 4'!$N$215</definedName>
    <definedName name="VAS073_F_Finansinessana37KitosVeiklos" localSheetId="1">'Forma 4'!$Q$215</definedName>
    <definedName name="VAS073_F_Finansinessana37KitosVeiklos">'Forma 4'!$Q$215</definedName>
    <definedName name="VAS073_F_Finansinessana3Apskaitosveikla1" localSheetId="1">'Forma 4'!$O$215</definedName>
    <definedName name="VAS073_F_Finansinessana3Apskaitosveikla1">'Forma 4'!$O$215</definedName>
    <definedName name="VAS073_F_Finansinessana3Kitareguliuoja1" localSheetId="1">'Forma 4'!$P$215</definedName>
    <definedName name="VAS073_F_Finansinessana3Kitareguliuoja1">'Forma 4'!$P$215</definedName>
    <definedName name="VAS073_F_Geriamojovande111IS" localSheetId="1">'Forma 4'!$D$11</definedName>
    <definedName name="VAS073_F_Geriamojovande111IS">'Forma 4'!$D$11</definedName>
    <definedName name="VAS073_F_Geriamojovande1131GeriamojoVandens" localSheetId="1">'Forma 4'!$F$11</definedName>
    <definedName name="VAS073_F_Geriamojovande1131GeriamojoVandens">'Forma 4'!$F$11</definedName>
    <definedName name="VAS073_F_Geriamojovande1132GeriamojoVandens" localSheetId="1">'Forma 4'!$G$11</definedName>
    <definedName name="VAS073_F_Geriamojovande1132GeriamojoVandens">'Forma 4'!$G$11</definedName>
    <definedName name="VAS073_F_Geriamojovande1133GeriamojoVandens" localSheetId="1">'Forma 4'!$H$11</definedName>
    <definedName name="VAS073_F_Geriamojovande1133GeriamojoVandens">'Forma 4'!$H$11</definedName>
    <definedName name="VAS073_F_Geriamojovande113IsViso" localSheetId="1">'Forma 4'!$E$11</definedName>
    <definedName name="VAS073_F_Geriamojovande113IsViso">'Forma 4'!$E$11</definedName>
    <definedName name="VAS073_F_Geriamojovande1141NuotekuSurinkimas" localSheetId="1">'Forma 4'!$J$11</definedName>
    <definedName name="VAS073_F_Geriamojovande1141NuotekuSurinkimas">'Forma 4'!$J$11</definedName>
    <definedName name="VAS073_F_Geriamojovande1142NuotekuValymas" localSheetId="1">'Forma 4'!$K$11</definedName>
    <definedName name="VAS073_F_Geriamojovande1142NuotekuValymas">'Forma 4'!$K$11</definedName>
    <definedName name="VAS073_F_Geriamojovande1143NuotekuDumblo" localSheetId="1">'Forma 4'!$L$11</definedName>
    <definedName name="VAS073_F_Geriamojovande1143NuotekuDumblo">'Forma 4'!$L$11</definedName>
    <definedName name="VAS073_F_Geriamojovande114IsViso" localSheetId="1">'Forma 4'!$I$11</definedName>
    <definedName name="VAS073_F_Geriamojovande114IsViso">'Forma 4'!$I$11</definedName>
    <definedName name="VAS073_F_Geriamojovande115PavirsiniuNuoteku" localSheetId="1">'Forma 4'!$M$11</definedName>
    <definedName name="VAS073_F_Geriamojovande115PavirsiniuNuoteku">'Forma 4'!$M$11</definedName>
    <definedName name="VAS073_F_Geriamojovande116KitosReguliuojamosios" localSheetId="1">'Forma 4'!$N$11</definedName>
    <definedName name="VAS073_F_Geriamojovande116KitosReguliuojamosios">'Forma 4'!$N$11</definedName>
    <definedName name="VAS073_F_Geriamojovande117KitosVeiklos" localSheetId="1">'Forma 4'!$Q$11</definedName>
    <definedName name="VAS073_F_Geriamojovande117KitosVeiklos">'Forma 4'!$Q$11</definedName>
    <definedName name="VAS073_F_Geriamojovande11Apskaitosveikla1" localSheetId="1">'Forma 4'!$O$11</definedName>
    <definedName name="VAS073_F_Geriamojovande11Apskaitosveikla1">'Forma 4'!$O$11</definedName>
    <definedName name="VAS073_F_Geriamojovande11Kitareguliuoja1" localSheetId="1">'Forma 4'!$P$11</definedName>
    <definedName name="VAS073_F_Geriamojovande11Kitareguliuoja1">'Forma 4'!$P$11</definedName>
    <definedName name="VAS073_F_Geriamojovande121IS" localSheetId="1">'Forma 4'!$D$30</definedName>
    <definedName name="VAS073_F_Geriamojovande121IS">'Forma 4'!$D$30</definedName>
    <definedName name="VAS073_F_Geriamojovande1231GeriamojoVandens" localSheetId="1">'Forma 4'!$F$30</definedName>
    <definedName name="VAS073_F_Geriamojovande1231GeriamojoVandens">'Forma 4'!$F$30</definedName>
    <definedName name="VAS073_F_Geriamojovande1232GeriamojoVandens" localSheetId="1">'Forma 4'!$G$30</definedName>
    <definedName name="VAS073_F_Geriamojovande1232GeriamojoVandens">'Forma 4'!$G$30</definedName>
    <definedName name="VAS073_F_Geriamojovande1233GeriamojoVandens" localSheetId="1">'Forma 4'!$H$30</definedName>
    <definedName name="VAS073_F_Geriamojovande1233GeriamojoVandens">'Forma 4'!$H$30</definedName>
    <definedName name="VAS073_F_Geriamojovande123IsViso" localSheetId="1">'Forma 4'!$E$30</definedName>
    <definedName name="VAS073_F_Geriamojovande123IsViso">'Forma 4'!$E$30</definedName>
    <definedName name="VAS073_F_Geriamojovande1241NuotekuSurinkimas" localSheetId="1">'Forma 4'!$J$30</definedName>
    <definedName name="VAS073_F_Geriamojovande1241NuotekuSurinkimas">'Forma 4'!$J$30</definedName>
    <definedName name="VAS073_F_Geriamojovande1242NuotekuValymas" localSheetId="1">'Forma 4'!$K$30</definedName>
    <definedName name="VAS073_F_Geriamojovande1242NuotekuValymas">'Forma 4'!$K$30</definedName>
    <definedName name="VAS073_F_Geriamojovande1243NuotekuDumblo" localSheetId="1">'Forma 4'!$L$30</definedName>
    <definedName name="VAS073_F_Geriamojovande1243NuotekuDumblo">'Forma 4'!$L$30</definedName>
    <definedName name="VAS073_F_Geriamojovande124IsViso" localSheetId="1">'Forma 4'!$I$30</definedName>
    <definedName name="VAS073_F_Geriamojovande124IsViso">'Forma 4'!$I$30</definedName>
    <definedName name="VAS073_F_Geriamojovande125PavirsiniuNuoteku" localSheetId="1">'Forma 4'!$M$30</definedName>
    <definedName name="VAS073_F_Geriamojovande125PavirsiniuNuoteku">'Forma 4'!$M$30</definedName>
    <definedName name="VAS073_F_Geriamojovande126KitosReguliuojamosios" localSheetId="1">'Forma 4'!$N$30</definedName>
    <definedName name="VAS073_F_Geriamojovande126KitosReguliuojamosios">'Forma 4'!$N$30</definedName>
    <definedName name="VAS073_F_Geriamojovande127KitosVeiklos" localSheetId="1">'Forma 4'!$Q$30</definedName>
    <definedName name="VAS073_F_Geriamojovande127KitosVeiklos">'Forma 4'!$Q$30</definedName>
    <definedName name="VAS073_F_Geriamojovande12Apskaitosveikla1" localSheetId="1">'Forma 4'!$O$30</definedName>
    <definedName name="VAS073_F_Geriamojovande12Apskaitosveikla1">'Forma 4'!$O$30</definedName>
    <definedName name="VAS073_F_Geriamojovande12Kitareguliuoja1" localSheetId="1">'Forma 4'!$P$30</definedName>
    <definedName name="VAS073_F_Geriamojovande12Kitareguliuoja1">'Forma 4'!$P$30</definedName>
    <definedName name="VAS073_F_Imokosgarantin11IS" localSheetId="1">'Forma 4'!$D$63</definedName>
    <definedName name="VAS073_F_Imokosgarantin11IS">'Forma 4'!$D$63</definedName>
    <definedName name="VAS073_F_Imokosgarantin131GeriamojoVandens" localSheetId="1">'Forma 4'!$F$63</definedName>
    <definedName name="VAS073_F_Imokosgarantin131GeriamojoVandens">'Forma 4'!$F$63</definedName>
    <definedName name="VAS073_F_Imokosgarantin132GeriamojoVandens" localSheetId="1">'Forma 4'!$G$63</definedName>
    <definedName name="VAS073_F_Imokosgarantin132GeriamojoVandens">'Forma 4'!$G$63</definedName>
    <definedName name="VAS073_F_Imokosgarantin133GeriamojoVandens" localSheetId="1">'Forma 4'!$H$63</definedName>
    <definedName name="VAS073_F_Imokosgarantin133GeriamojoVandens">'Forma 4'!$H$63</definedName>
    <definedName name="VAS073_F_Imokosgarantin13IsViso" localSheetId="1">'Forma 4'!$E$63</definedName>
    <definedName name="VAS073_F_Imokosgarantin13IsViso">'Forma 4'!$E$63</definedName>
    <definedName name="VAS073_F_Imokosgarantin141NuotekuSurinkimas" localSheetId="1">'Forma 4'!$J$63</definedName>
    <definedName name="VAS073_F_Imokosgarantin141NuotekuSurinkimas">'Forma 4'!$J$63</definedName>
    <definedName name="VAS073_F_Imokosgarantin142NuotekuValymas" localSheetId="1">'Forma 4'!$K$63</definedName>
    <definedName name="VAS073_F_Imokosgarantin142NuotekuValymas">'Forma 4'!$K$63</definedName>
    <definedName name="VAS073_F_Imokosgarantin143NuotekuDumblo" localSheetId="1">'Forma 4'!$L$63</definedName>
    <definedName name="VAS073_F_Imokosgarantin143NuotekuDumblo">'Forma 4'!$L$63</definedName>
    <definedName name="VAS073_F_Imokosgarantin14IsViso" localSheetId="1">'Forma 4'!$I$63</definedName>
    <definedName name="VAS073_F_Imokosgarantin14IsViso">'Forma 4'!$I$63</definedName>
    <definedName name="VAS073_F_Imokosgarantin15PavirsiniuNuoteku" localSheetId="1">'Forma 4'!$M$63</definedName>
    <definedName name="VAS073_F_Imokosgarantin15PavirsiniuNuoteku">'Forma 4'!$M$63</definedName>
    <definedName name="VAS073_F_Imokosgarantin16KitosReguliuojamosios" localSheetId="1">'Forma 4'!$N$63</definedName>
    <definedName name="VAS073_F_Imokosgarantin16KitosReguliuojamosios">'Forma 4'!$N$63</definedName>
    <definedName name="VAS073_F_Imokosgarantin17KitosVeiklos" localSheetId="1">'Forma 4'!$Q$63</definedName>
    <definedName name="VAS073_F_Imokosgarantin17KitosVeiklos">'Forma 4'!$Q$63</definedName>
    <definedName name="VAS073_F_Imokosgarantin1Apskaitosveikla1" localSheetId="1">'Forma 4'!$O$63</definedName>
    <definedName name="VAS073_F_Imokosgarantin1Apskaitosveikla1">'Forma 4'!$O$63</definedName>
    <definedName name="VAS073_F_Imokosgarantin1Kitareguliuoja1" localSheetId="1">'Forma 4'!$P$63</definedName>
    <definedName name="VAS073_F_Imokosgarantin1Kitareguliuoja1">'Forma 4'!$P$63</definedName>
    <definedName name="VAS073_F_Imokuadministr11IS" localSheetId="1">'Forma 4'!$D$80</definedName>
    <definedName name="VAS073_F_Imokuadministr11IS">'Forma 4'!$D$80</definedName>
    <definedName name="VAS073_F_Imokuadministr131GeriamojoVandens" localSheetId="1">'Forma 4'!$F$80</definedName>
    <definedName name="VAS073_F_Imokuadministr131GeriamojoVandens">'Forma 4'!$F$80</definedName>
    <definedName name="VAS073_F_Imokuadministr132GeriamojoVandens" localSheetId="1">'Forma 4'!$G$80</definedName>
    <definedName name="VAS073_F_Imokuadministr132GeriamojoVandens">'Forma 4'!$G$80</definedName>
    <definedName name="VAS073_F_Imokuadministr133GeriamojoVandens" localSheetId="1">'Forma 4'!$H$80</definedName>
    <definedName name="VAS073_F_Imokuadministr133GeriamojoVandens">'Forma 4'!$H$80</definedName>
    <definedName name="VAS073_F_Imokuadministr13IsViso" localSheetId="1">'Forma 4'!$E$80</definedName>
    <definedName name="VAS073_F_Imokuadministr13IsViso">'Forma 4'!$E$80</definedName>
    <definedName name="VAS073_F_Imokuadministr141NuotekuSurinkimas" localSheetId="1">'Forma 4'!$J$80</definedName>
    <definedName name="VAS073_F_Imokuadministr141NuotekuSurinkimas">'Forma 4'!$J$80</definedName>
    <definedName name="VAS073_F_Imokuadministr142NuotekuValymas" localSheetId="1">'Forma 4'!$K$80</definedName>
    <definedName name="VAS073_F_Imokuadministr142NuotekuValymas">'Forma 4'!$K$80</definedName>
    <definedName name="VAS073_F_Imokuadministr143NuotekuDumblo" localSheetId="1">'Forma 4'!$L$80</definedName>
    <definedName name="VAS073_F_Imokuadministr143NuotekuDumblo">'Forma 4'!$L$80</definedName>
    <definedName name="VAS073_F_Imokuadministr14IsViso" localSheetId="1">'Forma 4'!$I$80</definedName>
    <definedName name="VAS073_F_Imokuadministr14IsViso">'Forma 4'!$I$80</definedName>
    <definedName name="VAS073_F_Imokuadministr15PavirsiniuNuoteku" localSheetId="1">'Forma 4'!$M$80</definedName>
    <definedName name="VAS073_F_Imokuadministr15PavirsiniuNuoteku">'Forma 4'!$M$80</definedName>
    <definedName name="VAS073_F_Imokuadministr16KitosReguliuojamosios" localSheetId="1">'Forma 4'!$N$80</definedName>
    <definedName name="VAS073_F_Imokuadministr16KitosReguliuojamosios">'Forma 4'!$N$80</definedName>
    <definedName name="VAS073_F_Imokuadministr17KitosVeiklos" localSheetId="1">'Forma 4'!$Q$80</definedName>
    <definedName name="VAS073_F_Imokuadministr17KitosVeiklos">'Forma 4'!$Q$80</definedName>
    <definedName name="VAS073_F_Imokuadministr1Apskaitosveikla1" localSheetId="1">'Forma 4'!$O$80</definedName>
    <definedName name="VAS073_F_Imokuadministr1Apskaitosveikla1">'Forma 4'!$O$80</definedName>
    <definedName name="VAS073_F_Imokuadministr1Kitareguliuoja1" localSheetId="1">'Forma 4'!$P$80</definedName>
    <definedName name="VAS073_F_Imokuadministr1Kitareguliuoja1">'Forma 4'!$P$80</definedName>
    <definedName name="VAS073_F_Imokuadministr21IS" localSheetId="1">'Forma 4'!$D$133</definedName>
    <definedName name="VAS073_F_Imokuadministr21IS">'Forma 4'!$D$133</definedName>
    <definedName name="VAS073_F_Imokuadministr231GeriamojoVandens" localSheetId="1">'Forma 4'!$F$133</definedName>
    <definedName name="VAS073_F_Imokuadministr231GeriamojoVandens">'Forma 4'!$F$133</definedName>
    <definedName name="VAS073_F_Imokuadministr232GeriamojoVandens" localSheetId="1">'Forma 4'!$G$133</definedName>
    <definedName name="VAS073_F_Imokuadministr232GeriamojoVandens">'Forma 4'!$G$133</definedName>
    <definedName name="VAS073_F_Imokuadministr233GeriamojoVandens" localSheetId="1">'Forma 4'!$H$133</definedName>
    <definedName name="VAS073_F_Imokuadministr233GeriamojoVandens">'Forma 4'!$H$133</definedName>
    <definedName name="VAS073_F_Imokuadministr23IsViso" localSheetId="1">'Forma 4'!$E$133</definedName>
    <definedName name="VAS073_F_Imokuadministr23IsViso">'Forma 4'!$E$133</definedName>
    <definedName name="VAS073_F_Imokuadministr241NuotekuSurinkimas" localSheetId="1">'Forma 4'!$J$133</definedName>
    <definedName name="VAS073_F_Imokuadministr241NuotekuSurinkimas">'Forma 4'!$J$133</definedName>
    <definedName name="VAS073_F_Imokuadministr242NuotekuValymas" localSheetId="1">'Forma 4'!$K$133</definedName>
    <definedName name="VAS073_F_Imokuadministr242NuotekuValymas">'Forma 4'!$K$133</definedName>
    <definedName name="VAS073_F_Imokuadministr243NuotekuDumblo" localSheetId="1">'Forma 4'!$L$133</definedName>
    <definedName name="VAS073_F_Imokuadministr243NuotekuDumblo">'Forma 4'!$L$133</definedName>
    <definedName name="VAS073_F_Imokuadministr24IsViso" localSheetId="1">'Forma 4'!$I$133</definedName>
    <definedName name="VAS073_F_Imokuadministr24IsViso">'Forma 4'!$I$133</definedName>
    <definedName name="VAS073_F_Imokuadministr25PavirsiniuNuoteku" localSheetId="1">'Forma 4'!$M$133</definedName>
    <definedName name="VAS073_F_Imokuadministr25PavirsiniuNuoteku">'Forma 4'!$M$133</definedName>
    <definedName name="VAS073_F_Imokuadministr26KitosReguliuojamosios" localSheetId="1">'Forma 4'!$N$133</definedName>
    <definedName name="VAS073_F_Imokuadministr26KitosReguliuojamosios">'Forma 4'!$N$133</definedName>
    <definedName name="VAS073_F_Imokuadministr27KitosVeiklos" localSheetId="1">'Forma 4'!$Q$133</definedName>
    <definedName name="VAS073_F_Imokuadministr27KitosVeiklos">'Forma 4'!$Q$133</definedName>
    <definedName name="VAS073_F_Imokuadministr2Apskaitosveikla1" localSheetId="1">'Forma 4'!$O$133</definedName>
    <definedName name="VAS073_F_Imokuadministr2Apskaitosveikla1">'Forma 4'!$O$133</definedName>
    <definedName name="VAS073_F_Imokuadministr2Kitareguliuoja1" localSheetId="1">'Forma 4'!$P$133</definedName>
    <definedName name="VAS073_F_Imokuadministr2Kitareguliuoja1">'Forma 4'!$P$133</definedName>
    <definedName name="VAS073_F_Imokuadministr31IS" localSheetId="1">'Forma 4'!$D$185</definedName>
    <definedName name="VAS073_F_Imokuadministr31IS">'Forma 4'!$D$185</definedName>
    <definedName name="VAS073_F_Imokuadministr331GeriamojoVandens" localSheetId="1">'Forma 4'!$F$185</definedName>
    <definedName name="VAS073_F_Imokuadministr331GeriamojoVandens">'Forma 4'!$F$185</definedName>
    <definedName name="VAS073_F_Imokuadministr332GeriamojoVandens" localSheetId="1">'Forma 4'!$G$185</definedName>
    <definedName name="VAS073_F_Imokuadministr332GeriamojoVandens">'Forma 4'!$G$185</definedName>
    <definedName name="VAS073_F_Imokuadministr333GeriamojoVandens" localSheetId="1">'Forma 4'!$H$185</definedName>
    <definedName name="VAS073_F_Imokuadministr333GeriamojoVandens">'Forma 4'!$H$185</definedName>
    <definedName name="VAS073_F_Imokuadministr33IsViso" localSheetId="1">'Forma 4'!$E$185</definedName>
    <definedName name="VAS073_F_Imokuadministr33IsViso">'Forma 4'!$E$185</definedName>
    <definedName name="VAS073_F_Imokuadministr341NuotekuSurinkimas" localSheetId="1">'Forma 4'!$J$185</definedName>
    <definedName name="VAS073_F_Imokuadministr341NuotekuSurinkimas">'Forma 4'!$J$185</definedName>
    <definedName name="VAS073_F_Imokuadministr342NuotekuValymas" localSheetId="1">'Forma 4'!$K$185</definedName>
    <definedName name="VAS073_F_Imokuadministr342NuotekuValymas">'Forma 4'!$K$185</definedName>
    <definedName name="VAS073_F_Imokuadministr343NuotekuDumblo" localSheetId="1">'Forma 4'!$L$185</definedName>
    <definedName name="VAS073_F_Imokuadministr343NuotekuDumblo">'Forma 4'!$L$185</definedName>
    <definedName name="VAS073_F_Imokuadministr34IsViso" localSheetId="1">'Forma 4'!$I$185</definedName>
    <definedName name="VAS073_F_Imokuadministr34IsViso">'Forma 4'!$I$185</definedName>
    <definedName name="VAS073_F_Imokuadministr35PavirsiniuNuoteku" localSheetId="1">'Forma 4'!$M$185</definedName>
    <definedName name="VAS073_F_Imokuadministr35PavirsiniuNuoteku">'Forma 4'!$M$185</definedName>
    <definedName name="VAS073_F_Imokuadministr36KitosReguliuojamosios" localSheetId="1">'Forma 4'!$N$185</definedName>
    <definedName name="VAS073_F_Imokuadministr36KitosReguliuojamosios">'Forma 4'!$N$185</definedName>
    <definedName name="VAS073_F_Imokuadministr37KitosVeiklos" localSheetId="1">'Forma 4'!$Q$185</definedName>
    <definedName name="VAS073_F_Imokuadministr37KitosVeiklos">'Forma 4'!$Q$185</definedName>
    <definedName name="VAS073_F_Imokuadministr3Apskaitosveikla1" localSheetId="1">'Forma 4'!$O$185</definedName>
    <definedName name="VAS073_F_Imokuadministr3Apskaitosveikla1">'Forma 4'!$O$185</definedName>
    <definedName name="VAS073_F_Imokuadministr3Kitareguliuoja1" localSheetId="1">'Forma 4'!$P$185</definedName>
    <definedName name="VAS073_F_Imokuadministr3Kitareguliuoja1">'Forma 4'!$P$185</definedName>
    <definedName name="VAS073_F_Imokuadministr41IS" localSheetId="1">'Forma 4'!$D$230</definedName>
    <definedName name="VAS073_F_Imokuadministr41IS">'Forma 4'!$D$230</definedName>
    <definedName name="VAS073_F_Imokuadministr431GeriamojoVandens" localSheetId="1">'Forma 4'!$F$230</definedName>
    <definedName name="VAS073_F_Imokuadministr431GeriamojoVandens">'Forma 4'!$F$230</definedName>
    <definedName name="VAS073_F_Imokuadministr432GeriamojoVandens" localSheetId="1">'Forma 4'!$G$230</definedName>
    <definedName name="VAS073_F_Imokuadministr432GeriamojoVandens">'Forma 4'!$G$230</definedName>
    <definedName name="VAS073_F_Imokuadministr433GeriamojoVandens" localSheetId="1">'Forma 4'!$H$230</definedName>
    <definedName name="VAS073_F_Imokuadministr433GeriamojoVandens">'Forma 4'!$H$230</definedName>
    <definedName name="VAS073_F_Imokuadministr43IsViso" localSheetId="1">'Forma 4'!$E$230</definedName>
    <definedName name="VAS073_F_Imokuadministr43IsViso">'Forma 4'!$E$230</definedName>
    <definedName name="VAS073_F_Imokuadministr441NuotekuSurinkimas" localSheetId="1">'Forma 4'!$J$230</definedName>
    <definedName name="VAS073_F_Imokuadministr441NuotekuSurinkimas">'Forma 4'!$J$230</definedName>
    <definedName name="VAS073_F_Imokuadministr442NuotekuValymas" localSheetId="1">'Forma 4'!$K$230</definedName>
    <definedName name="VAS073_F_Imokuadministr442NuotekuValymas">'Forma 4'!$K$230</definedName>
    <definedName name="VAS073_F_Imokuadministr443NuotekuDumblo" localSheetId="1">'Forma 4'!$L$230</definedName>
    <definedName name="VAS073_F_Imokuadministr443NuotekuDumblo">'Forma 4'!$L$230</definedName>
    <definedName name="VAS073_F_Imokuadministr44IsViso" localSheetId="1">'Forma 4'!$I$230</definedName>
    <definedName name="VAS073_F_Imokuadministr44IsViso">'Forma 4'!$I$230</definedName>
    <definedName name="VAS073_F_Imokuadministr45PavirsiniuNuoteku" localSheetId="1">'Forma 4'!$M$230</definedName>
    <definedName name="VAS073_F_Imokuadministr45PavirsiniuNuoteku">'Forma 4'!$M$230</definedName>
    <definedName name="VAS073_F_Imokuadministr46KitosReguliuojamosios" localSheetId="1">'Forma 4'!$N$230</definedName>
    <definedName name="VAS073_F_Imokuadministr46KitosReguliuojamosios">'Forma 4'!$N$230</definedName>
    <definedName name="VAS073_F_Imokuadministr47KitosVeiklos" localSheetId="1">'Forma 4'!$Q$230</definedName>
    <definedName name="VAS073_F_Imokuadministr47KitosVeiklos">'Forma 4'!$Q$230</definedName>
    <definedName name="VAS073_F_Imokuadministr4Apskaitosveikla1" localSheetId="1">'Forma 4'!$O$230</definedName>
    <definedName name="VAS073_F_Imokuadministr4Apskaitosveikla1">'Forma 4'!$O$230</definedName>
    <definedName name="VAS073_F_Imokuadministr4Kitareguliuoja1" localSheetId="1">'Forma 4'!$P$230</definedName>
    <definedName name="VAS073_F_Imokuadministr4Kitareguliuoja1">'Forma 4'!$P$230</definedName>
    <definedName name="VAS073_F_Kanceliariness11IS" localSheetId="1">'Forma 4'!$D$74</definedName>
    <definedName name="VAS073_F_Kanceliariness11IS">'Forma 4'!$D$74</definedName>
    <definedName name="VAS073_F_Kanceliariness131GeriamojoVandens" localSheetId="1">'Forma 4'!$F$74</definedName>
    <definedName name="VAS073_F_Kanceliariness131GeriamojoVandens">'Forma 4'!$F$74</definedName>
    <definedName name="VAS073_F_Kanceliariness132GeriamojoVandens" localSheetId="1">'Forma 4'!$G$74</definedName>
    <definedName name="VAS073_F_Kanceliariness132GeriamojoVandens">'Forma 4'!$G$74</definedName>
    <definedName name="VAS073_F_Kanceliariness133GeriamojoVandens" localSheetId="1">'Forma 4'!$H$74</definedName>
    <definedName name="VAS073_F_Kanceliariness133GeriamojoVandens">'Forma 4'!$H$74</definedName>
    <definedName name="VAS073_F_Kanceliariness13IsViso" localSheetId="1">'Forma 4'!$E$74</definedName>
    <definedName name="VAS073_F_Kanceliariness13IsViso">'Forma 4'!$E$74</definedName>
    <definedName name="VAS073_F_Kanceliariness141NuotekuSurinkimas" localSheetId="1">'Forma 4'!$J$74</definedName>
    <definedName name="VAS073_F_Kanceliariness141NuotekuSurinkimas">'Forma 4'!$J$74</definedName>
    <definedName name="VAS073_F_Kanceliariness142NuotekuValymas" localSheetId="1">'Forma 4'!$K$74</definedName>
    <definedName name="VAS073_F_Kanceliariness142NuotekuValymas">'Forma 4'!$K$74</definedName>
    <definedName name="VAS073_F_Kanceliariness143NuotekuDumblo" localSheetId="1">'Forma 4'!$L$74</definedName>
    <definedName name="VAS073_F_Kanceliariness143NuotekuDumblo">'Forma 4'!$L$74</definedName>
    <definedName name="VAS073_F_Kanceliariness14IsViso" localSheetId="1">'Forma 4'!$I$74</definedName>
    <definedName name="VAS073_F_Kanceliariness14IsViso">'Forma 4'!$I$74</definedName>
    <definedName name="VAS073_F_Kanceliariness15PavirsiniuNuoteku" localSheetId="1">'Forma 4'!$M$74</definedName>
    <definedName name="VAS073_F_Kanceliariness15PavirsiniuNuoteku">'Forma 4'!$M$74</definedName>
    <definedName name="VAS073_F_Kanceliariness16KitosReguliuojamosios" localSheetId="1">'Forma 4'!$N$74</definedName>
    <definedName name="VAS073_F_Kanceliariness16KitosReguliuojamosios">'Forma 4'!$N$74</definedName>
    <definedName name="VAS073_F_Kanceliariness17KitosVeiklos" localSheetId="1">'Forma 4'!$Q$74</definedName>
    <definedName name="VAS073_F_Kanceliariness17KitosVeiklos">'Forma 4'!$Q$74</definedName>
    <definedName name="VAS073_F_Kanceliariness1Apskaitosveikla1" localSheetId="1">'Forma 4'!$O$74</definedName>
    <definedName name="VAS073_F_Kanceliariness1Apskaitosveikla1">'Forma 4'!$O$74</definedName>
    <definedName name="VAS073_F_Kanceliariness1Kitareguliuoja1" localSheetId="1">'Forma 4'!$P$74</definedName>
    <definedName name="VAS073_F_Kanceliariness1Kitareguliuoja1">'Forma 4'!$P$74</definedName>
    <definedName name="VAS073_F_Kanceliariness21IS" localSheetId="1">'Forma 4'!$D$127</definedName>
    <definedName name="VAS073_F_Kanceliariness21IS">'Forma 4'!$D$127</definedName>
    <definedName name="VAS073_F_Kanceliariness231GeriamojoVandens" localSheetId="1">'Forma 4'!$F$127</definedName>
    <definedName name="VAS073_F_Kanceliariness231GeriamojoVandens">'Forma 4'!$F$127</definedName>
    <definedName name="VAS073_F_Kanceliariness232GeriamojoVandens" localSheetId="1">'Forma 4'!$G$127</definedName>
    <definedName name="VAS073_F_Kanceliariness232GeriamojoVandens">'Forma 4'!$G$127</definedName>
    <definedName name="VAS073_F_Kanceliariness233GeriamojoVandens" localSheetId="1">'Forma 4'!$H$127</definedName>
    <definedName name="VAS073_F_Kanceliariness233GeriamojoVandens">'Forma 4'!$H$127</definedName>
    <definedName name="VAS073_F_Kanceliariness23IsViso" localSheetId="1">'Forma 4'!$E$127</definedName>
    <definedName name="VAS073_F_Kanceliariness23IsViso">'Forma 4'!$E$127</definedName>
    <definedName name="VAS073_F_Kanceliariness241NuotekuSurinkimas" localSheetId="1">'Forma 4'!$J$127</definedName>
    <definedName name="VAS073_F_Kanceliariness241NuotekuSurinkimas">'Forma 4'!$J$127</definedName>
    <definedName name="VAS073_F_Kanceliariness242NuotekuValymas" localSheetId="1">'Forma 4'!$K$127</definedName>
    <definedName name="VAS073_F_Kanceliariness242NuotekuValymas">'Forma 4'!$K$127</definedName>
    <definedName name="VAS073_F_Kanceliariness243NuotekuDumblo" localSheetId="1">'Forma 4'!$L$127</definedName>
    <definedName name="VAS073_F_Kanceliariness243NuotekuDumblo">'Forma 4'!$L$127</definedName>
    <definedName name="VAS073_F_Kanceliariness24IsViso" localSheetId="1">'Forma 4'!$I$127</definedName>
    <definedName name="VAS073_F_Kanceliariness24IsViso">'Forma 4'!$I$127</definedName>
    <definedName name="VAS073_F_Kanceliariness25PavirsiniuNuoteku" localSheetId="1">'Forma 4'!$M$127</definedName>
    <definedName name="VAS073_F_Kanceliariness25PavirsiniuNuoteku">'Forma 4'!$M$127</definedName>
    <definedName name="VAS073_F_Kanceliariness26KitosReguliuojamosios" localSheetId="1">'Forma 4'!$N$127</definedName>
    <definedName name="VAS073_F_Kanceliariness26KitosReguliuojamosios">'Forma 4'!$N$127</definedName>
    <definedName name="VAS073_F_Kanceliariness27KitosVeiklos" localSheetId="1">'Forma 4'!$Q$127</definedName>
    <definedName name="VAS073_F_Kanceliariness27KitosVeiklos">'Forma 4'!$Q$127</definedName>
    <definedName name="VAS073_F_Kanceliariness2Apskaitosveikla1" localSheetId="1">'Forma 4'!$O$127</definedName>
    <definedName name="VAS073_F_Kanceliariness2Apskaitosveikla1">'Forma 4'!$O$127</definedName>
    <definedName name="VAS073_F_Kanceliariness2Kitareguliuoja1" localSheetId="1">'Forma 4'!$P$127</definedName>
    <definedName name="VAS073_F_Kanceliariness2Kitareguliuoja1">'Forma 4'!$P$127</definedName>
    <definedName name="VAS073_F_Kanceliariness31IS" localSheetId="1">'Forma 4'!$D$179</definedName>
    <definedName name="VAS073_F_Kanceliariness31IS">'Forma 4'!$D$179</definedName>
    <definedName name="VAS073_F_Kanceliariness331GeriamojoVandens" localSheetId="1">'Forma 4'!$F$179</definedName>
    <definedName name="VAS073_F_Kanceliariness331GeriamojoVandens">'Forma 4'!$F$179</definedName>
    <definedName name="VAS073_F_Kanceliariness332GeriamojoVandens" localSheetId="1">'Forma 4'!$G$179</definedName>
    <definedName name="VAS073_F_Kanceliariness332GeriamojoVandens">'Forma 4'!$G$179</definedName>
    <definedName name="VAS073_F_Kanceliariness333GeriamojoVandens" localSheetId="1">'Forma 4'!$H$179</definedName>
    <definedName name="VAS073_F_Kanceliariness333GeriamojoVandens">'Forma 4'!$H$179</definedName>
    <definedName name="VAS073_F_Kanceliariness33IsViso" localSheetId="1">'Forma 4'!$E$179</definedName>
    <definedName name="VAS073_F_Kanceliariness33IsViso">'Forma 4'!$E$179</definedName>
    <definedName name="VAS073_F_Kanceliariness341NuotekuSurinkimas" localSheetId="1">'Forma 4'!$J$179</definedName>
    <definedName name="VAS073_F_Kanceliariness341NuotekuSurinkimas">'Forma 4'!$J$179</definedName>
    <definedName name="VAS073_F_Kanceliariness342NuotekuValymas" localSheetId="1">'Forma 4'!$K$179</definedName>
    <definedName name="VAS073_F_Kanceliariness342NuotekuValymas">'Forma 4'!$K$179</definedName>
    <definedName name="VAS073_F_Kanceliariness343NuotekuDumblo" localSheetId="1">'Forma 4'!$L$179</definedName>
    <definedName name="VAS073_F_Kanceliariness343NuotekuDumblo">'Forma 4'!$L$179</definedName>
    <definedName name="VAS073_F_Kanceliariness34IsViso" localSheetId="1">'Forma 4'!$I$179</definedName>
    <definedName name="VAS073_F_Kanceliariness34IsViso">'Forma 4'!$I$179</definedName>
    <definedName name="VAS073_F_Kanceliariness35PavirsiniuNuoteku" localSheetId="1">'Forma 4'!$M$179</definedName>
    <definedName name="VAS073_F_Kanceliariness35PavirsiniuNuoteku">'Forma 4'!$M$179</definedName>
    <definedName name="VAS073_F_Kanceliariness36KitosReguliuojamosios" localSheetId="1">'Forma 4'!$N$179</definedName>
    <definedName name="VAS073_F_Kanceliariness36KitosReguliuojamosios">'Forma 4'!$N$179</definedName>
    <definedName name="VAS073_F_Kanceliariness37KitosVeiklos" localSheetId="1">'Forma 4'!$Q$179</definedName>
    <definedName name="VAS073_F_Kanceliariness37KitosVeiklos">'Forma 4'!$Q$179</definedName>
    <definedName name="VAS073_F_Kanceliariness3Apskaitosveikla1" localSheetId="1">'Forma 4'!$O$179</definedName>
    <definedName name="VAS073_F_Kanceliariness3Apskaitosveikla1">'Forma 4'!$O$179</definedName>
    <definedName name="VAS073_F_Kanceliariness3Kitareguliuoja1" localSheetId="1">'Forma 4'!$P$179</definedName>
    <definedName name="VAS073_F_Kanceliariness3Kitareguliuoja1">'Forma 4'!$P$179</definedName>
    <definedName name="VAS073_F_Kanceliariness41IS" localSheetId="1">'Forma 4'!$D$224</definedName>
    <definedName name="VAS073_F_Kanceliariness41IS">'Forma 4'!$D$224</definedName>
    <definedName name="VAS073_F_Kanceliariness431GeriamojoVandens" localSheetId="1">'Forma 4'!$F$224</definedName>
    <definedName name="VAS073_F_Kanceliariness431GeriamojoVandens">'Forma 4'!$F$224</definedName>
    <definedName name="VAS073_F_Kanceliariness432GeriamojoVandens" localSheetId="1">'Forma 4'!$G$224</definedName>
    <definedName name="VAS073_F_Kanceliariness432GeriamojoVandens">'Forma 4'!$G$224</definedName>
    <definedName name="VAS073_F_Kanceliariness433GeriamojoVandens" localSheetId="1">'Forma 4'!$H$224</definedName>
    <definedName name="VAS073_F_Kanceliariness433GeriamojoVandens">'Forma 4'!$H$224</definedName>
    <definedName name="VAS073_F_Kanceliariness43IsViso" localSheetId="1">'Forma 4'!$E$224</definedName>
    <definedName name="VAS073_F_Kanceliariness43IsViso">'Forma 4'!$E$224</definedName>
    <definedName name="VAS073_F_Kanceliariness441NuotekuSurinkimas" localSheetId="1">'Forma 4'!$J$224</definedName>
    <definedName name="VAS073_F_Kanceliariness441NuotekuSurinkimas">'Forma 4'!$J$224</definedName>
    <definedName name="VAS073_F_Kanceliariness442NuotekuValymas" localSheetId="1">'Forma 4'!$K$224</definedName>
    <definedName name="VAS073_F_Kanceliariness442NuotekuValymas">'Forma 4'!$K$224</definedName>
    <definedName name="VAS073_F_Kanceliariness443NuotekuDumblo" localSheetId="1">'Forma 4'!$L$224</definedName>
    <definedName name="VAS073_F_Kanceliariness443NuotekuDumblo">'Forma 4'!$L$224</definedName>
    <definedName name="VAS073_F_Kanceliariness44IsViso" localSheetId="1">'Forma 4'!$I$224</definedName>
    <definedName name="VAS073_F_Kanceliariness44IsViso">'Forma 4'!$I$224</definedName>
    <definedName name="VAS073_F_Kanceliariness45PavirsiniuNuoteku" localSheetId="1">'Forma 4'!$M$224</definedName>
    <definedName name="VAS073_F_Kanceliariness45PavirsiniuNuoteku">'Forma 4'!$M$224</definedName>
    <definedName name="VAS073_F_Kanceliariness46KitosReguliuojamosios" localSheetId="1">'Forma 4'!$N$224</definedName>
    <definedName name="VAS073_F_Kanceliariness46KitosReguliuojamosios">'Forma 4'!$N$224</definedName>
    <definedName name="VAS073_F_Kanceliariness47KitosVeiklos" localSheetId="1">'Forma 4'!$Q$224</definedName>
    <definedName name="VAS073_F_Kanceliariness47KitosVeiklos">'Forma 4'!$Q$224</definedName>
    <definedName name="VAS073_F_Kanceliariness4Apskaitosveikla1" localSheetId="1">'Forma 4'!$O$224</definedName>
    <definedName name="VAS073_F_Kanceliariness4Apskaitosveikla1">'Forma 4'!$O$224</definedName>
    <definedName name="VAS073_F_Kanceliariness4Kitareguliuoja1" localSheetId="1">'Forma 4'!$P$224</definedName>
    <definedName name="VAS073_F_Kanceliariness4Kitareguliuoja1">'Forma 4'!$P$224</definedName>
    <definedName name="VAS073_F_Kintamosiospas11IS" localSheetId="1">'Forma 4'!$D$28</definedName>
    <definedName name="VAS073_F_Kintamosiospas11IS">'Forma 4'!$D$28</definedName>
    <definedName name="VAS073_F_Kintamosiospas131GeriamojoVandens" localSheetId="1">'Forma 4'!$F$28</definedName>
    <definedName name="VAS073_F_Kintamosiospas131GeriamojoVandens">'Forma 4'!$F$28</definedName>
    <definedName name="VAS073_F_Kintamosiospas132GeriamojoVandens" localSheetId="1">'Forma 4'!$G$28</definedName>
    <definedName name="VAS073_F_Kintamosiospas132GeriamojoVandens">'Forma 4'!$G$28</definedName>
    <definedName name="VAS073_F_Kintamosiospas133GeriamojoVandens" localSheetId="1">'Forma 4'!$H$28</definedName>
    <definedName name="VAS073_F_Kintamosiospas133GeriamojoVandens">'Forma 4'!$H$28</definedName>
    <definedName name="VAS073_F_Kintamosiospas13IsViso" localSheetId="1">'Forma 4'!$E$28</definedName>
    <definedName name="VAS073_F_Kintamosiospas13IsViso">'Forma 4'!$E$28</definedName>
    <definedName name="VAS073_F_Kintamosiospas141NuotekuSurinkimas" localSheetId="1">'Forma 4'!$J$28</definedName>
    <definedName name="VAS073_F_Kintamosiospas141NuotekuSurinkimas">'Forma 4'!$J$28</definedName>
    <definedName name="VAS073_F_Kintamosiospas142NuotekuValymas" localSheetId="1">'Forma 4'!$K$28</definedName>
    <definedName name="VAS073_F_Kintamosiospas142NuotekuValymas">'Forma 4'!$K$28</definedName>
    <definedName name="VAS073_F_Kintamosiospas143NuotekuDumblo" localSheetId="1">'Forma 4'!$L$28</definedName>
    <definedName name="VAS073_F_Kintamosiospas143NuotekuDumblo">'Forma 4'!$L$28</definedName>
    <definedName name="VAS073_F_Kintamosiospas14IsViso" localSheetId="1">'Forma 4'!$I$28</definedName>
    <definedName name="VAS073_F_Kintamosiospas14IsViso">'Forma 4'!$I$28</definedName>
    <definedName name="VAS073_F_Kintamosiospas15PavirsiniuNuoteku" localSheetId="1">'Forma 4'!$M$28</definedName>
    <definedName name="VAS073_F_Kintamosiospas15PavirsiniuNuoteku">'Forma 4'!$M$28</definedName>
    <definedName name="VAS073_F_Kintamosiospas16KitosReguliuojamosios" localSheetId="1">'Forma 4'!$N$28</definedName>
    <definedName name="VAS073_F_Kintamosiospas16KitosReguliuojamosios">'Forma 4'!$N$28</definedName>
    <definedName name="VAS073_F_Kintamosiospas17KitosVeiklos" localSheetId="1">'Forma 4'!$Q$28</definedName>
    <definedName name="VAS073_F_Kintamosiospas17KitosVeiklos">'Forma 4'!$Q$28</definedName>
    <definedName name="VAS073_F_Kintamosiospas1Apskaitosveikla1" localSheetId="1">'Forma 4'!$O$28</definedName>
    <definedName name="VAS073_F_Kintamosiospas1Apskaitosveikla1">'Forma 4'!$O$28</definedName>
    <definedName name="VAS073_F_Kintamosiospas1Kitareguliuoja1" localSheetId="1">'Forma 4'!$P$28</definedName>
    <definedName name="VAS073_F_Kintamosiospas1Kitareguliuoja1">'Forma 4'!$P$28</definedName>
    <definedName name="VAS073_F_Kitosadministr11IS" localSheetId="1">'Forma 4'!$D$82</definedName>
    <definedName name="VAS073_F_Kitosadministr11IS">'Forma 4'!$D$82</definedName>
    <definedName name="VAS073_F_Kitosadministr131GeriamojoVandens" localSheetId="1">'Forma 4'!$F$82</definedName>
    <definedName name="VAS073_F_Kitosadministr131GeriamojoVandens">'Forma 4'!$F$82</definedName>
    <definedName name="VAS073_F_Kitosadministr132GeriamojoVandens" localSheetId="1">'Forma 4'!$G$82</definedName>
    <definedName name="VAS073_F_Kitosadministr132GeriamojoVandens">'Forma 4'!$G$82</definedName>
    <definedName name="VAS073_F_Kitosadministr133GeriamojoVandens" localSheetId="1">'Forma 4'!$H$82</definedName>
    <definedName name="VAS073_F_Kitosadministr133GeriamojoVandens">'Forma 4'!$H$82</definedName>
    <definedName name="VAS073_F_Kitosadministr13IsViso" localSheetId="1">'Forma 4'!$E$82</definedName>
    <definedName name="VAS073_F_Kitosadministr13IsViso">'Forma 4'!$E$82</definedName>
    <definedName name="VAS073_F_Kitosadministr141NuotekuSurinkimas" localSheetId="1">'Forma 4'!$J$82</definedName>
    <definedName name="VAS073_F_Kitosadministr141NuotekuSurinkimas">'Forma 4'!$J$82</definedName>
    <definedName name="VAS073_F_Kitosadministr142NuotekuValymas" localSheetId="1">'Forma 4'!$K$82</definedName>
    <definedName name="VAS073_F_Kitosadministr142NuotekuValymas">'Forma 4'!$K$82</definedName>
    <definedName name="VAS073_F_Kitosadministr143NuotekuDumblo" localSheetId="1">'Forma 4'!$L$82</definedName>
    <definedName name="VAS073_F_Kitosadministr143NuotekuDumblo">'Forma 4'!$L$82</definedName>
    <definedName name="VAS073_F_Kitosadministr14IsViso" localSheetId="1">'Forma 4'!$I$82</definedName>
    <definedName name="VAS073_F_Kitosadministr14IsViso">'Forma 4'!$I$82</definedName>
    <definedName name="VAS073_F_Kitosadministr15PavirsiniuNuoteku" localSheetId="1">'Forma 4'!$M$82</definedName>
    <definedName name="VAS073_F_Kitosadministr15PavirsiniuNuoteku">'Forma 4'!$M$82</definedName>
    <definedName name="VAS073_F_Kitosadministr16KitosReguliuojamosios" localSheetId="1">'Forma 4'!$N$82</definedName>
    <definedName name="VAS073_F_Kitosadministr16KitosReguliuojamosios">'Forma 4'!$N$82</definedName>
    <definedName name="VAS073_F_Kitosadministr17KitosVeiklos" localSheetId="1">'Forma 4'!$Q$82</definedName>
    <definedName name="VAS073_F_Kitosadministr17KitosVeiklos">'Forma 4'!$Q$82</definedName>
    <definedName name="VAS073_F_Kitosadministr1Apskaitosveikla1" localSheetId="1">'Forma 4'!$O$82</definedName>
    <definedName name="VAS073_F_Kitosadministr1Apskaitosveikla1">'Forma 4'!$O$82</definedName>
    <definedName name="VAS073_F_Kitosadministr1Kitareguliuoja1" localSheetId="1">'Forma 4'!$P$82</definedName>
    <definedName name="VAS073_F_Kitosadministr1Kitareguliuoja1">'Forma 4'!$P$82</definedName>
    <definedName name="VAS073_F_Kitosadministr21IS" localSheetId="1">'Forma 4'!$D$135</definedName>
    <definedName name="VAS073_F_Kitosadministr21IS">'Forma 4'!$D$135</definedName>
    <definedName name="VAS073_F_Kitosadministr231GeriamojoVandens" localSheetId="1">'Forma 4'!$F$135</definedName>
    <definedName name="VAS073_F_Kitosadministr231GeriamojoVandens">'Forma 4'!$F$135</definedName>
    <definedName name="VAS073_F_Kitosadministr232GeriamojoVandens" localSheetId="1">'Forma 4'!$G$135</definedName>
    <definedName name="VAS073_F_Kitosadministr232GeriamojoVandens">'Forma 4'!$G$135</definedName>
    <definedName name="VAS073_F_Kitosadministr233GeriamojoVandens" localSheetId="1">'Forma 4'!$H$135</definedName>
    <definedName name="VAS073_F_Kitosadministr233GeriamojoVandens">'Forma 4'!$H$135</definedName>
    <definedName name="VAS073_F_Kitosadministr23IsViso" localSheetId="1">'Forma 4'!$E$135</definedName>
    <definedName name="VAS073_F_Kitosadministr23IsViso">'Forma 4'!$E$135</definedName>
    <definedName name="VAS073_F_Kitosadministr241NuotekuSurinkimas" localSheetId="1">'Forma 4'!$J$135</definedName>
    <definedName name="VAS073_F_Kitosadministr241NuotekuSurinkimas">'Forma 4'!$J$135</definedName>
    <definedName name="VAS073_F_Kitosadministr242NuotekuValymas" localSheetId="1">'Forma 4'!$K$135</definedName>
    <definedName name="VAS073_F_Kitosadministr242NuotekuValymas">'Forma 4'!$K$135</definedName>
    <definedName name="VAS073_F_Kitosadministr243NuotekuDumblo" localSheetId="1">'Forma 4'!$L$135</definedName>
    <definedName name="VAS073_F_Kitosadministr243NuotekuDumblo">'Forma 4'!$L$135</definedName>
    <definedName name="VAS073_F_Kitosadministr24IsViso" localSheetId="1">'Forma 4'!$I$135</definedName>
    <definedName name="VAS073_F_Kitosadministr24IsViso">'Forma 4'!$I$135</definedName>
    <definedName name="VAS073_F_Kitosadministr25PavirsiniuNuoteku" localSheetId="1">'Forma 4'!$M$135</definedName>
    <definedName name="VAS073_F_Kitosadministr25PavirsiniuNuoteku">'Forma 4'!$M$135</definedName>
    <definedName name="VAS073_F_Kitosadministr26KitosReguliuojamosios" localSheetId="1">'Forma 4'!$N$135</definedName>
    <definedName name="VAS073_F_Kitosadministr26KitosReguliuojamosios">'Forma 4'!$N$135</definedName>
    <definedName name="VAS073_F_Kitosadministr27KitosVeiklos" localSheetId="1">'Forma 4'!$Q$135</definedName>
    <definedName name="VAS073_F_Kitosadministr27KitosVeiklos">'Forma 4'!$Q$135</definedName>
    <definedName name="VAS073_F_Kitosadministr2Apskaitosveikla1" localSheetId="1">'Forma 4'!$O$135</definedName>
    <definedName name="VAS073_F_Kitosadministr2Apskaitosveikla1">'Forma 4'!$O$135</definedName>
    <definedName name="VAS073_F_Kitosadministr2Kitareguliuoja1" localSheetId="1">'Forma 4'!$P$135</definedName>
    <definedName name="VAS073_F_Kitosadministr2Kitareguliuoja1">'Forma 4'!$P$135</definedName>
    <definedName name="VAS073_F_Kitosadministr31IS" localSheetId="1">'Forma 4'!$D$187</definedName>
    <definedName name="VAS073_F_Kitosadministr31IS">'Forma 4'!$D$187</definedName>
    <definedName name="VAS073_F_Kitosadministr331GeriamojoVandens" localSheetId="1">'Forma 4'!$F$187</definedName>
    <definedName name="VAS073_F_Kitosadministr331GeriamojoVandens">'Forma 4'!$F$187</definedName>
    <definedName name="VAS073_F_Kitosadministr332GeriamojoVandens" localSheetId="1">'Forma 4'!$G$187</definedName>
    <definedName name="VAS073_F_Kitosadministr332GeriamojoVandens">'Forma 4'!$G$187</definedName>
    <definedName name="VAS073_F_Kitosadministr333GeriamojoVandens" localSheetId="1">'Forma 4'!$H$187</definedName>
    <definedName name="VAS073_F_Kitosadministr333GeriamojoVandens">'Forma 4'!$H$187</definedName>
    <definedName name="VAS073_F_Kitosadministr33IsViso" localSheetId="1">'Forma 4'!$E$187</definedName>
    <definedName name="VAS073_F_Kitosadministr33IsViso">'Forma 4'!$E$187</definedName>
    <definedName name="VAS073_F_Kitosadministr341NuotekuSurinkimas" localSheetId="1">'Forma 4'!$J$187</definedName>
    <definedName name="VAS073_F_Kitosadministr341NuotekuSurinkimas">'Forma 4'!$J$187</definedName>
    <definedName name="VAS073_F_Kitosadministr342NuotekuValymas" localSheetId="1">'Forma 4'!$K$187</definedName>
    <definedName name="VAS073_F_Kitosadministr342NuotekuValymas">'Forma 4'!$K$187</definedName>
    <definedName name="VAS073_F_Kitosadministr343NuotekuDumblo" localSheetId="1">'Forma 4'!$L$187</definedName>
    <definedName name="VAS073_F_Kitosadministr343NuotekuDumblo">'Forma 4'!$L$187</definedName>
    <definedName name="VAS073_F_Kitosadministr34IsViso" localSheetId="1">'Forma 4'!$I$187</definedName>
    <definedName name="VAS073_F_Kitosadministr34IsViso">'Forma 4'!$I$187</definedName>
    <definedName name="VAS073_F_Kitosadministr35PavirsiniuNuoteku" localSheetId="1">'Forma 4'!$M$187</definedName>
    <definedName name="VAS073_F_Kitosadministr35PavirsiniuNuoteku">'Forma 4'!$M$187</definedName>
    <definedName name="VAS073_F_Kitosadministr36KitosReguliuojamosios" localSheetId="1">'Forma 4'!$N$187</definedName>
    <definedName name="VAS073_F_Kitosadministr36KitosReguliuojamosios">'Forma 4'!$N$187</definedName>
    <definedName name="VAS073_F_Kitosadministr37KitosVeiklos" localSheetId="1">'Forma 4'!$Q$187</definedName>
    <definedName name="VAS073_F_Kitosadministr37KitosVeiklos">'Forma 4'!$Q$187</definedName>
    <definedName name="VAS073_F_Kitosadministr3Apskaitosveikla1" localSheetId="1">'Forma 4'!$O$187</definedName>
    <definedName name="VAS073_F_Kitosadministr3Apskaitosveikla1">'Forma 4'!$O$187</definedName>
    <definedName name="VAS073_F_Kitosadministr3Kitareguliuoja1" localSheetId="1">'Forma 4'!$P$187</definedName>
    <definedName name="VAS073_F_Kitosadministr3Kitareguliuoja1">'Forma 4'!$P$187</definedName>
    <definedName name="VAS073_F_Kitosadministr41IS" localSheetId="1">'Forma 4'!$D$233</definedName>
    <definedName name="VAS073_F_Kitosadministr41IS">'Forma 4'!$D$233</definedName>
    <definedName name="VAS073_F_Kitosadministr431GeriamojoVandens" localSheetId="1">'Forma 4'!$F$233</definedName>
    <definedName name="VAS073_F_Kitosadministr431GeriamojoVandens">'Forma 4'!$F$233</definedName>
    <definedName name="VAS073_F_Kitosadministr432GeriamojoVandens" localSheetId="1">'Forma 4'!$G$233</definedName>
    <definedName name="VAS073_F_Kitosadministr432GeriamojoVandens">'Forma 4'!$G$233</definedName>
    <definedName name="VAS073_F_Kitosadministr433GeriamojoVandens" localSheetId="1">'Forma 4'!$H$233</definedName>
    <definedName name="VAS073_F_Kitosadministr433GeriamojoVandens">'Forma 4'!$H$233</definedName>
    <definedName name="VAS073_F_Kitosadministr43IsViso" localSheetId="1">'Forma 4'!$E$233</definedName>
    <definedName name="VAS073_F_Kitosadministr43IsViso">'Forma 4'!$E$233</definedName>
    <definedName name="VAS073_F_Kitosadministr441NuotekuSurinkimas" localSheetId="1">'Forma 4'!$J$233</definedName>
    <definedName name="VAS073_F_Kitosadministr441NuotekuSurinkimas">'Forma 4'!$J$233</definedName>
    <definedName name="VAS073_F_Kitosadministr442NuotekuValymas" localSheetId="1">'Forma 4'!$K$233</definedName>
    <definedName name="VAS073_F_Kitosadministr442NuotekuValymas">'Forma 4'!$K$233</definedName>
    <definedName name="VAS073_F_Kitosadministr443NuotekuDumblo" localSheetId="1">'Forma 4'!$L$233</definedName>
    <definedName name="VAS073_F_Kitosadministr443NuotekuDumblo">'Forma 4'!$L$233</definedName>
    <definedName name="VAS073_F_Kitosadministr44IsViso" localSheetId="1">'Forma 4'!$I$233</definedName>
    <definedName name="VAS073_F_Kitosadministr44IsViso">'Forma 4'!$I$233</definedName>
    <definedName name="VAS073_F_Kitosadministr45PavirsiniuNuoteku" localSheetId="1">'Forma 4'!$M$233</definedName>
    <definedName name="VAS073_F_Kitosadministr45PavirsiniuNuoteku">'Forma 4'!$M$233</definedName>
    <definedName name="VAS073_F_Kitosadministr46KitosReguliuojamosios" localSheetId="1">'Forma 4'!$N$233</definedName>
    <definedName name="VAS073_F_Kitosadministr46KitosReguliuojamosios">'Forma 4'!$N$233</definedName>
    <definedName name="VAS073_F_Kitosadministr47KitosVeiklos" localSheetId="1">'Forma 4'!$Q$233</definedName>
    <definedName name="VAS073_F_Kitosadministr47KitosVeiklos">'Forma 4'!$Q$233</definedName>
    <definedName name="VAS073_F_Kitosadministr4Apskaitosveikla1" localSheetId="1">'Forma 4'!$O$233</definedName>
    <definedName name="VAS073_F_Kitosadministr4Apskaitosveikla1">'Forma 4'!$O$233</definedName>
    <definedName name="VAS073_F_Kitosadministr4Kitareguliuoja1" localSheetId="1">'Forma 4'!$P$233</definedName>
    <definedName name="VAS073_F_Kitosadministr4Kitareguliuoja1">'Forma 4'!$P$233</definedName>
    <definedName name="VAS073_F_Kitosfinansine11IS" localSheetId="1">'Forma 4'!$D$67</definedName>
    <definedName name="VAS073_F_Kitosfinansine11IS">'Forma 4'!$D$67</definedName>
    <definedName name="VAS073_F_Kitosfinansine131GeriamojoVandens" localSheetId="1">'Forma 4'!$F$67</definedName>
    <definedName name="VAS073_F_Kitosfinansine131GeriamojoVandens">'Forma 4'!$F$67</definedName>
    <definedName name="VAS073_F_Kitosfinansine132GeriamojoVandens" localSheetId="1">'Forma 4'!$G$67</definedName>
    <definedName name="VAS073_F_Kitosfinansine132GeriamojoVandens">'Forma 4'!$G$67</definedName>
    <definedName name="VAS073_F_Kitosfinansine133GeriamojoVandens" localSheetId="1">'Forma 4'!$H$67</definedName>
    <definedName name="VAS073_F_Kitosfinansine133GeriamojoVandens">'Forma 4'!$H$67</definedName>
    <definedName name="VAS073_F_Kitosfinansine13IsViso" localSheetId="1">'Forma 4'!$E$67</definedName>
    <definedName name="VAS073_F_Kitosfinansine13IsViso">'Forma 4'!$E$67</definedName>
    <definedName name="VAS073_F_Kitosfinansine141NuotekuSurinkimas" localSheetId="1">'Forma 4'!$J$67</definedName>
    <definedName name="VAS073_F_Kitosfinansine141NuotekuSurinkimas">'Forma 4'!$J$67</definedName>
    <definedName name="VAS073_F_Kitosfinansine142NuotekuValymas" localSheetId="1">'Forma 4'!$K$67</definedName>
    <definedName name="VAS073_F_Kitosfinansine142NuotekuValymas">'Forma 4'!$K$67</definedName>
    <definedName name="VAS073_F_Kitosfinansine143NuotekuDumblo" localSheetId="1">'Forma 4'!$L$67</definedName>
    <definedName name="VAS073_F_Kitosfinansine143NuotekuDumblo">'Forma 4'!$L$67</definedName>
    <definedName name="VAS073_F_Kitosfinansine14IsViso" localSheetId="1">'Forma 4'!$I$67</definedName>
    <definedName name="VAS073_F_Kitosfinansine14IsViso">'Forma 4'!$I$67</definedName>
    <definedName name="VAS073_F_Kitosfinansine15PavirsiniuNuoteku" localSheetId="1">'Forma 4'!$M$67</definedName>
    <definedName name="VAS073_F_Kitosfinansine15PavirsiniuNuoteku">'Forma 4'!$M$67</definedName>
    <definedName name="VAS073_F_Kitosfinansine16KitosReguliuojamosios" localSheetId="1">'Forma 4'!$N$67</definedName>
    <definedName name="VAS073_F_Kitosfinansine16KitosReguliuojamosios">'Forma 4'!$N$67</definedName>
    <definedName name="VAS073_F_Kitosfinansine17KitosVeiklos" localSheetId="1">'Forma 4'!$Q$67</definedName>
    <definedName name="VAS073_F_Kitosfinansine17KitosVeiklos">'Forma 4'!$Q$67</definedName>
    <definedName name="VAS073_F_Kitosfinansine1Apskaitosveikla1" localSheetId="1">'Forma 4'!$O$67</definedName>
    <definedName name="VAS073_F_Kitosfinansine1Apskaitosveikla1">'Forma 4'!$O$67</definedName>
    <definedName name="VAS073_F_Kitosfinansine1Kitareguliuoja1" localSheetId="1">'Forma 4'!$P$67</definedName>
    <definedName name="VAS073_F_Kitosfinansine1Kitareguliuoja1">'Forma 4'!$P$67</definedName>
    <definedName name="VAS073_F_Kitosfinansine21IS" localSheetId="1">'Forma 4'!$D$120</definedName>
    <definedName name="VAS073_F_Kitosfinansine21IS">'Forma 4'!$D$120</definedName>
    <definedName name="VAS073_F_Kitosfinansine231GeriamojoVandens" localSheetId="1">'Forma 4'!$F$120</definedName>
    <definedName name="VAS073_F_Kitosfinansine231GeriamojoVandens">'Forma 4'!$F$120</definedName>
    <definedName name="VAS073_F_Kitosfinansine232GeriamojoVandens" localSheetId="1">'Forma 4'!$G$120</definedName>
    <definedName name="VAS073_F_Kitosfinansine232GeriamojoVandens">'Forma 4'!$G$120</definedName>
    <definedName name="VAS073_F_Kitosfinansine233GeriamojoVandens" localSheetId="1">'Forma 4'!$H$120</definedName>
    <definedName name="VAS073_F_Kitosfinansine233GeriamojoVandens">'Forma 4'!$H$120</definedName>
    <definedName name="VAS073_F_Kitosfinansine23IsViso" localSheetId="1">'Forma 4'!$E$120</definedName>
    <definedName name="VAS073_F_Kitosfinansine23IsViso">'Forma 4'!$E$120</definedName>
    <definedName name="VAS073_F_Kitosfinansine241NuotekuSurinkimas" localSheetId="1">'Forma 4'!$J$120</definedName>
    <definedName name="VAS073_F_Kitosfinansine241NuotekuSurinkimas">'Forma 4'!$J$120</definedName>
    <definedName name="VAS073_F_Kitosfinansine242NuotekuValymas" localSheetId="1">'Forma 4'!$K$120</definedName>
    <definedName name="VAS073_F_Kitosfinansine242NuotekuValymas">'Forma 4'!$K$120</definedName>
    <definedName name="VAS073_F_Kitosfinansine243NuotekuDumblo" localSheetId="1">'Forma 4'!$L$120</definedName>
    <definedName name="VAS073_F_Kitosfinansine243NuotekuDumblo">'Forma 4'!$L$120</definedName>
    <definedName name="VAS073_F_Kitosfinansine24IsViso" localSheetId="1">'Forma 4'!$I$120</definedName>
    <definedName name="VAS073_F_Kitosfinansine24IsViso">'Forma 4'!$I$120</definedName>
    <definedName name="VAS073_F_Kitosfinansine25PavirsiniuNuoteku" localSheetId="1">'Forma 4'!$M$120</definedName>
    <definedName name="VAS073_F_Kitosfinansine25PavirsiniuNuoteku">'Forma 4'!$M$120</definedName>
    <definedName name="VAS073_F_Kitosfinansine26KitosReguliuojamosios" localSheetId="1">'Forma 4'!$N$120</definedName>
    <definedName name="VAS073_F_Kitosfinansine26KitosReguliuojamosios">'Forma 4'!$N$120</definedName>
    <definedName name="VAS073_F_Kitosfinansine27KitosVeiklos" localSheetId="1">'Forma 4'!$Q$120</definedName>
    <definedName name="VAS073_F_Kitosfinansine27KitosVeiklos">'Forma 4'!$Q$120</definedName>
    <definedName name="VAS073_F_Kitosfinansine2Apskaitosveikla1" localSheetId="1">'Forma 4'!$O$120</definedName>
    <definedName name="VAS073_F_Kitosfinansine2Apskaitosveikla1">'Forma 4'!$O$120</definedName>
    <definedName name="VAS073_F_Kitosfinansine2Kitareguliuoja1" localSheetId="1">'Forma 4'!$P$120</definedName>
    <definedName name="VAS073_F_Kitosfinansine2Kitareguliuoja1">'Forma 4'!$P$120</definedName>
    <definedName name="VAS073_F_Kitosfinansine31IS" localSheetId="1">'Forma 4'!$D$172</definedName>
    <definedName name="VAS073_F_Kitosfinansine31IS">'Forma 4'!$D$172</definedName>
    <definedName name="VAS073_F_Kitosfinansine331GeriamojoVandens" localSheetId="1">'Forma 4'!$F$172</definedName>
    <definedName name="VAS073_F_Kitosfinansine331GeriamojoVandens">'Forma 4'!$F$172</definedName>
    <definedName name="VAS073_F_Kitosfinansine332GeriamojoVandens" localSheetId="1">'Forma 4'!$G$172</definedName>
    <definedName name="VAS073_F_Kitosfinansine332GeriamojoVandens">'Forma 4'!$G$172</definedName>
    <definedName name="VAS073_F_Kitosfinansine333GeriamojoVandens" localSheetId="1">'Forma 4'!$H$172</definedName>
    <definedName name="VAS073_F_Kitosfinansine333GeriamojoVandens">'Forma 4'!$H$172</definedName>
    <definedName name="VAS073_F_Kitosfinansine33IsViso" localSheetId="1">'Forma 4'!$E$172</definedName>
    <definedName name="VAS073_F_Kitosfinansine33IsViso">'Forma 4'!$E$172</definedName>
    <definedName name="VAS073_F_Kitosfinansine341NuotekuSurinkimas" localSheetId="1">'Forma 4'!$J$172</definedName>
    <definedName name="VAS073_F_Kitosfinansine341NuotekuSurinkimas">'Forma 4'!$J$172</definedName>
    <definedName name="VAS073_F_Kitosfinansine342NuotekuValymas" localSheetId="1">'Forma 4'!$K$172</definedName>
    <definedName name="VAS073_F_Kitosfinansine342NuotekuValymas">'Forma 4'!$K$172</definedName>
    <definedName name="VAS073_F_Kitosfinansine343NuotekuDumblo" localSheetId="1">'Forma 4'!$L$172</definedName>
    <definedName name="VAS073_F_Kitosfinansine343NuotekuDumblo">'Forma 4'!$L$172</definedName>
    <definedName name="VAS073_F_Kitosfinansine34IsViso" localSheetId="1">'Forma 4'!$I$172</definedName>
    <definedName name="VAS073_F_Kitosfinansine34IsViso">'Forma 4'!$I$172</definedName>
    <definedName name="VAS073_F_Kitosfinansine35PavirsiniuNuoteku" localSheetId="1">'Forma 4'!$M$172</definedName>
    <definedName name="VAS073_F_Kitosfinansine35PavirsiniuNuoteku">'Forma 4'!$M$172</definedName>
    <definedName name="VAS073_F_Kitosfinansine36KitosReguliuojamosios" localSheetId="1">'Forma 4'!$N$172</definedName>
    <definedName name="VAS073_F_Kitosfinansine36KitosReguliuojamosios">'Forma 4'!$N$172</definedName>
    <definedName name="VAS073_F_Kitosfinansine37KitosVeiklos" localSheetId="1">'Forma 4'!$Q$172</definedName>
    <definedName name="VAS073_F_Kitosfinansine37KitosVeiklos">'Forma 4'!$Q$172</definedName>
    <definedName name="VAS073_F_Kitosfinansine3Apskaitosveikla1" localSheetId="1">'Forma 4'!$O$172</definedName>
    <definedName name="VAS073_F_Kitosfinansine3Apskaitosveikla1">'Forma 4'!$O$172</definedName>
    <definedName name="VAS073_F_Kitosfinansine3Kitareguliuoja1" localSheetId="1">'Forma 4'!$P$172</definedName>
    <definedName name="VAS073_F_Kitosfinansine3Kitareguliuoja1">'Forma 4'!$P$172</definedName>
    <definedName name="VAS073_F_Kitosfinansine41IS" localSheetId="1">'Forma 4'!$D$217</definedName>
    <definedName name="VAS073_F_Kitosfinansine41IS">'Forma 4'!$D$217</definedName>
    <definedName name="VAS073_F_Kitosfinansine431GeriamojoVandens" localSheetId="1">'Forma 4'!$F$217</definedName>
    <definedName name="VAS073_F_Kitosfinansine431GeriamojoVandens">'Forma 4'!$F$217</definedName>
    <definedName name="VAS073_F_Kitosfinansine432GeriamojoVandens" localSheetId="1">'Forma 4'!$G$217</definedName>
    <definedName name="VAS073_F_Kitosfinansine432GeriamojoVandens">'Forma 4'!$G$217</definedName>
    <definedName name="VAS073_F_Kitosfinansine433GeriamojoVandens" localSheetId="1">'Forma 4'!$H$217</definedName>
    <definedName name="VAS073_F_Kitosfinansine433GeriamojoVandens">'Forma 4'!$H$217</definedName>
    <definedName name="VAS073_F_Kitosfinansine43IsViso" localSheetId="1">'Forma 4'!$E$217</definedName>
    <definedName name="VAS073_F_Kitosfinansine43IsViso">'Forma 4'!$E$217</definedName>
    <definedName name="VAS073_F_Kitosfinansine441NuotekuSurinkimas" localSheetId="1">'Forma 4'!$J$217</definedName>
    <definedName name="VAS073_F_Kitosfinansine441NuotekuSurinkimas">'Forma 4'!$J$217</definedName>
    <definedName name="VAS073_F_Kitosfinansine442NuotekuValymas" localSheetId="1">'Forma 4'!$K$217</definedName>
    <definedName name="VAS073_F_Kitosfinansine442NuotekuValymas">'Forma 4'!$K$217</definedName>
    <definedName name="VAS073_F_Kitosfinansine443NuotekuDumblo" localSheetId="1">'Forma 4'!$L$217</definedName>
    <definedName name="VAS073_F_Kitosfinansine443NuotekuDumblo">'Forma 4'!$L$217</definedName>
    <definedName name="VAS073_F_Kitosfinansine44IsViso" localSheetId="1">'Forma 4'!$I$217</definedName>
    <definedName name="VAS073_F_Kitosfinansine44IsViso">'Forma 4'!$I$217</definedName>
    <definedName name="VAS073_F_Kitosfinansine45PavirsiniuNuoteku" localSheetId="1">'Forma 4'!$M$217</definedName>
    <definedName name="VAS073_F_Kitosfinansine45PavirsiniuNuoteku">'Forma 4'!$M$217</definedName>
    <definedName name="VAS073_F_Kitosfinansine46KitosReguliuojamosios" localSheetId="1">'Forma 4'!$N$217</definedName>
    <definedName name="VAS073_F_Kitosfinansine46KitosReguliuojamosios">'Forma 4'!$N$217</definedName>
    <definedName name="VAS073_F_Kitosfinansine47KitosVeiklos" localSheetId="1">'Forma 4'!$Q$217</definedName>
    <definedName name="VAS073_F_Kitosfinansine47KitosVeiklos">'Forma 4'!$Q$217</definedName>
    <definedName name="VAS073_F_Kitosfinansine4Apskaitosveikla1" localSheetId="1">'Forma 4'!$O$217</definedName>
    <definedName name="VAS073_F_Kitosfinansine4Apskaitosveikla1">'Forma 4'!$O$217</definedName>
    <definedName name="VAS073_F_Kitosfinansine4Kitareguliuoja1" localSheetId="1">'Forma 4'!$P$217</definedName>
    <definedName name="VAS073_F_Kitosfinansine4Kitareguliuoja1">'Forma 4'!$P$217</definedName>
    <definedName name="VAS073_F_Kitoskintamosi11IS" localSheetId="1">'Forma 4'!$D$91</definedName>
    <definedName name="VAS073_F_Kitoskintamosi11IS">'Forma 4'!$D$91</definedName>
    <definedName name="VAS073_F_Kitoskintamosi131GeriamojoVandens" localSheetId="1">'Forma 4'!$F$91</definedName>
    <definedName name="VAS073_F_Kitoskintamosi131GeriamojoVandens">'Forma 4'!$F$91</definedName>
    <definedName name="VAS073_F_Kitoskintamosi132GeriamojoVandens" localSheetId="1">'Forma 4'!$G$91</definedName>
    <definedName name="VAS073_F_Kitoskintamosi132GeriamojoVandens">'Forma 4'!$G$91</definedName>
    <definedName name="VAS073_F_Kitoskintamosi133GeriamojoVandens" localSheetId="1">'Forma 4'!$H$91</definedName>
    <definedName name="VAS073_F_Kitoskintamosi133GeriamojoVandens">'Forma 4'!$H$91</definedName>
    <definedName name="VAS073_F_Kitoskintamosi13IsViso" localSheetId="1">'Forma 4'!$E$91</definedName>
    <definedName name="VAS073_F_Kitoskintamosi13IsViso">'Forma 4'!$E$91</definedName>
    <definedName name="VAS073_F_Kitoskintamosi141NuotekuSurinkimas" localSheetId="1">'Forma 4'!$J$91</definedName>
    <definedName name="VAS073_F_Kitoskintamosi141NuotekuSurinkimas">'Forma 4'!$J$91</definedName>
    <definedName name="VAS073_F_Kitoskintamosi142NuotekuValymas" localSheetId="1">'Forma 4'!$K$91</definedName>
    <definedName name="VAS073_F_Kitoskintamosi142NuotekuValymas">'Forma 4'!$K$91</definedName>
    <definedName name="VAS073_F_Kitoskintamosi143NuotekuDumblo" localSheetId="1">'Forma 4'!$L$91</definedName>
    <definedName name="VAS073_F_Kitoskintamosi143NuotekuDumblo">'Forma 4'!$L$91</definedName>
    <definedName name="VAS073_F_Kitoskintamosi14IsViso" localSheetId="1">'Forma 4'!$I$91</definedName>
    <definedName name="VAS073_F_Kitoskintamosi14IsViso">'Forma 4'!$I$91</definedName>
    <definedName name="VAS073_F_Kitoskintamosi15PavirsiniuNuoteku" localSheetId="1">'Forma 4'!$M$91</definedName>
    <definedName name="VAS073_F_Kitoskintamosi15PavirsiniuNuoteku">'Forma 4'!$M$91</definedName>
    <definedName name="VAS073_F_Kitoskintamosi16KitosReguliuojamosios" localSheetId="1">'Forma 4'!$N$91</definedName>
    <definedName name="VAS073_F_Kitoskintamosi16KitosReguliuojamosios">'Forma 4'!$N$91</definedName>
    <definedName name="VAS073_F_Kitoskintamosi17KitosVeiklos" localSheetId="1">'Forma 4'!$Q$91</definedName>
    <definedName name="VAS073_F_Kitoskintamosi17KitosVeiklos">'Forma 4'!$Q$91</definedName>
    <definedName name="VAS073_F_Kitoskintamosi1Apskaitosveikla1" localSheetId="1">'Forma 4'!$O$91</definedName>
    <definedName name="VAS073_F_Kitoskintamosi1Apskaitosveikla1">'Forma 4'!$O$91</definedName>
    <definedName name="VAS073_F_Kitoskintamosi1Kitareguliuoja1" localSheetId="1">'Forma 4'!$P$91</definedName>
    <definedName name="VAS073_F_Kitoskintamosi1Kitareguliuoja1">'Forma 4'!$P$91</definedName>
    <definedName name="VAS073_F_Kitoskintamosi21IS" localSheetId="1">'Forma 4'!$D$143</definedName>
    <definedName name="VAS073_F_Kitoskintamosi21IS">'Forma 4'!$D$143</definedName>
    <definedName name="VAS073_F_Kitoskintamosi231GeriamojoVandens" localSheetId="1">'Forma 4'!$F$143</definedName>
    <definedName name="VAS073_F_Kitoskintamosi231GeriamojoVandens">'Forma 4'!$F$143</definedName>
    <definedName name="VAS073_F_Kitoskintamosi232GeriamojoVandens" localSheetId="1">'Forma 4'!$G$143</definedName>
    <definedName name="VAS073_F_Kitoskintamosi232GeriamojoVandens">'Forma 4'!$G$143</definedName>
    <definedName name="VAS073_F_Kitoskintamosi233GeriamojoVandens" localSheetId="1">'Forma 4'!$H$143</definedName>
    <definedName name="VAS073_F_Kitoskintamosi233GeriamojoVandens">'Forma 4'!$H$143</definedName>
    <definedName name="VAS073_F_Kitoskintamosi23IsViso" localSheetId="1">'Forma 4'!$E$143</definedName>
    <definedName name="VAS073_F_Kitoskintamosi23IsViso">'Forma 4'!$E$143</definedName>
    <definedName name="VAS073_F_Kitoskintamosi241NuotekuSurinkimas" localSheetId="1">'Forma 4'!$J$143</definedName>
    <definedName name="VAS073_F_Kitoskintamosi241NuotekuSurinkimas">'Forma 4'!$J$143</definedName>
    <definedName name="VAS073_F_Kitoskintamosi242NuotekuValymas" localSheetId="1">'Forma 4'!$K$143</definedName>
    <definedName name="VAS073_F_Kitoskintamosi242NuotekuValymas">'Forma 4'!$K$143</definedName>
    <definedName name="VAS073_F_Kitoskintamosi243NuotekuDumblo" localSheetId="1">'Forma 4'!$L$143</definedName>
    <definedName name="VAS073_F_Kitoskintamosi243NuotekuDumblo">'Forma 4'!$L$143</definedName>
    <definedName name="VAS073_F_Kitoskintamosi24IsViso" localSheetId="1">'Forma 4'!$I$143</definedName>
    <definedName name="VAS073_F_Kitoskintamosi24IsViso">'Forma 4'!$I$143</definedName>
    <definedName name="VAS073_F_Kitoskintamosi25PavirsiniuNuoteku" localSheetId="1">'Forma 4'!$M$143</definedName>
    <definedName name="VAS073_F_Kitoskintamosi25PavirsiniuNuoteku">'Forma 4'!$M$143</definedName>
    <definedName name="VAS073_F_Kitoskintamosi26KitosReguliuojamosios" localSheetId="1">'Forma 4'!$N$143</definedName>
    <definedName name="VAS073_F_Kitoskintamosi26KitosReguliuojamosios">'Forma 4'!$N$143</definedName>
    <definedName name="VAS073_F_Kitoskintamosi27KitosVeiklos" localSheetId="1">'Forma 4'!$Q$143</definedName>
    <definedName name="VAS073_F_Kitoskintamosi27KitosVeiklos">'Forma 4'!$Q$143</definedName>
    <definedName name="VAS073_F_Kitoskintamosi2Apskaitosveikla1" localSheetId="1">'Forma 4'!$O$143</definedName>
    <definedName name="VAS073_F_Kitoskintamosi2Apskaitosveikla1">'Forma 4'!$O$143</definedName>
    <definedName name="VAS073_F_Kitoskintamosi2Kitareguliuoja1" localSheetId="1">'Forma 4'!$P$143</definedName>
    <definedName name="VAS073_F_Kitoskintamosi2Kitareguliuoja1">'Forma 4'!$P$143</definedName>
    <definedName name="VAS073_F_Kitospastovios11IS" localSheetId="1">'Forma 4'!$D$89</definedName>
    <definedName name="VAS073_F_Kitospastovios11IS">'Forma 4'!$D$89</definedName>
    <definedName name="VAS073_F_Kitospastovios131GeriamojoVandens" localSheetId="1">'Forma 4'!$F$89</definedName>
    <definedName name="VAS073_F_Kitospastovios131GeriamojoVandens">'Forma 4'!$F$89</definedName>
    <definedName name="VAS073_F_Kitospastovios132GeriamojoVandens" localSheetId="1">'Forma 4'!$G$89</definedName>
    <definedName name="VAS073_F_Kitospastovios132GeriamojoVandens">'Forma 4'!$G$89</definedName>
    <definedName name="VAS073_F_Kitospastovios133GeriamojoVandens" localSheetId="1">'Forma 4'!$H$89</definedName>
    <definedName name="VAS073_F_Kitospastovios133GeriamojoVandens">'Forma 4'!$H$89</definedName>
    <definedName name="VAS073_F_Kitospastovios13IsViso" localSheetId="1">'Forma 4'!$E$89</definedName>
    <definedName name="VAS073_F_Kitospastovios13IsViso">'Forma 4'!$E$89</definedName>
    <definedName name="VAS073_F_Kitospastovios141NuotekuSurinkimas" localSheetId="1">'Forma 4'!$J$89</definedName>
    <definedName name="VAS073_F_Kitospastovios141NuotekuSurinkimas">'Forma 4'!$J$89</definedName>
    <definedName name="VAS073_F_Kitospastovios142NuotekuValymas" localSheetId="1">'Forma 4'!$K$89</definedName>
    <definedName name="VAS073_F_Kitospastovios142NuotekuValymas">'Forma 4'!$K$89</definedName>
    <definedName name="VAS073_F_Kitospastovios143NuotekuDumblo" localSheetId="1">'Forma 4'!$L$89</definedName>
    <definedName name="VAS073_F_Kitospastovios143NuotekuDumblo">'Forma 4'!$L$89</definedName>
    <definedName name="VAS073_F_Kitospastovios14IsViso" localSheetId="1">'Forma 4'!$I$89</definedName>
    <definedName name="VAS073_F_Kitospastovios14IsViso">'Forma 4'!$I$89</definedName>
    <definedName name="VAS073_F_Kitospastovios15PavirsiniuNuoteku" localSheetId="1">'Forma 4'!$M$89</definedName>
    <definedName name="VAS073_F_Kitospastovios15PavirsiniuNuoteku">'Forma 4'!$M$89</definedName>
    <definedName name="VAS073_F_Kitospastovios16KitosReguliuojamosios" localSheetId="1">'Forma 4'!$N$89</definedName>
    <definedName name="VAS073_F_Kitospastovios16KitosReguliuojamosios">'Forma 4'!$N$89</definedName>
    <definedName name="VAS073_F_Kitospastovios17KitosVeiklos" localSheetId="1">'Forma 4'!$Q$89</definedName>
    <definedName name="VAS073_F_Kitospastovios17KitosVeiklos">'Forma 4'!$Q$89</definedName>
    <definedName name="VAS073_F_Kitospastovios1Apskaitosveikla1" localSheetId="1">'Forma 4'!$O$89</definedName>
    <definedName name="VAS073_F_Kitospastovios1Apskaitosveikla1">'Forma 4'!$O$89</definedName>
    <definedName name="VAS073_F_Kitospastovios1Kitareguliuoja1" localSheetId="1">'Forma 4'!$P$89</definedName>
    <definedName name="VAS073_F_Kitospastovios1Kitareguliuoja1">'Forma 4'!$P$89</definedName>
    <definedName name="VAS073_F_Kitospastovios21IS" localSheetId="1">'Forma 4'!$D$142</definedName>
    <definedName name="VAS073_F_Kitospastovios21IS">'Forma 4'!$D$142</definedName>
    <definedName name="VAS073_F_Kitospastovios231GeriamojoVandens" localSheetId="1">'Forma 4'!$F$142</definedName>
    <definedName name="VAS073_F_Kitospastovios231GeriamojoVandens">'Forma 4'!$F$142</definedName>
    <definedName name="VAS073_F_Kitospastovios232GeriamojoVandens" localSheetId="1">'Forma 4'!$G$142</definedName>
    <definedName name="VAS073_F_Kitospastovios232GeriamojoVandens">'Forma 4'!$G$142</definedName>
    <definedName name="VAS073_F_Kitospastovios233GeriamojoVandens" localSheetId="1">'Forma 4'!$H$142</definedName>
    <definedName name="VAS073_F_Kitospastovios233GeriamojoVandens">'Forma 4'!$H$142</definedName>
    <definedName name="VAS073_F_Kitospastovios23IsViso" localSheetId="1">'Forma 4'!$E$142</definedName>
    <definedName name="VAS073_F_Kitospastovios23IsViso">'Forma 4'!$E$142</definedName>
    <definedName name="VAS073_F_Kitospastovios241NuotekuSurinkimas" localSheetId="1">'Forma 4'!$J$142</definedName>
    <definedName name="VAS073_F_Kitospastovios241NuotekuSurinkimas">'Forma 4'!$J$142</definedName>
    <definedName name="VAS073_F_Kitospastovios242NuotekuValymas" localSheetId="1">'Forma 4'!$K$142</definedName>
    <definedName name="VAS073_F_Kitospastovios242NuotekuValymas">'Forma 4'!$K$142</definedName>
    <definedName name="VAS073_F_Kitospastovios243NuotekuDumblo" localSheetId="1">'Forma 4'!$L$142</definedName>
    <definedName name="VAS073_F_Kitospastovios243NuotekuDumblo">'Forma 4'!$L$142</definedName>
    <definedName name="VAS073_F_Kitospastovios24IsViso" localSheetId="1">'Forma 4'!$I$142</definedName>
    <definedName name="VAS073_F_Kitospastovios24IsViso">'Forma 4'!$I$142</definedName>
    <definedName name="VAS073_F_Kitospastovios25PavirsiniuNuoteku" localSheetId="1">'Forma 4'!$M$142</definedName>
    <definedName name="VAS073_F_Kitospastovios25PavirsiniuNuoteku">'Forma 4'!$M$142</definedName>
    <definedName name="VAS073_F_Kitospastovios26KitosReguliuojamosios" localSheetId="1">'Forma 4'!$N$142</definedName>
    <definedName name="VAS073_F_Kitospastovios26KitosReguliuojamosios">'Forma 4'!$N$142</definedName>
    <definedName name="VAS073_F_Kitospastovios27KitosVeiklos" localSheetId="1">'Forma 4'!$Q$142</definedName>
    <definedName name="VAS073_F_Kitospastovios27KitosVeiklos">'Forma 4'!$Q$142</definedName>
    <definedName name="VAS073_F_Kitospastovios2Apskaitosveikla1" localSheetId="1">'Forma 4'!$O$142</definedName>
    <definedName name="VAS073_F_Kitospastovios2Apskaitosveikla1">'Forma 4'!$O$142</definedName>
    <definedName name="VAS073_F_Kitospastovios2Kitareguliuoja1" localSheetId="1">'Forma 4'!$P$142</definedName>
    <definedName name="VAS073_F_Kitospastovios2Kitareguliuoja1">'Forma 4'!$P$142</definedName>
    <definedName name="VAS073_F_Kitospersonalo11IS" localSheetId="1">'Forma 4'!$D$57</definedName>
    <definedName name="VAS073_F_Kitospersonalo11IS">'Forma 4'!$D$57</definedName>
    <definedName name="VAS073_F_Kitospersonalo131GeriamojoVandens" localSheetId="1">'Forma 4'!$F$57</definedName>
    <definedName name="VAS073_F_Kitospersonalo131GeriamojoVandens">'Forma 4'!$F$57</definedName>
    <definedName name="VAS073_F_Kitospersonalo132GeriamojoVandens" localSheetId="1">'Forma 4'!$G$57</definedName>
    <definedName name="VAS073_F_Kitospersonalo132GeriamojoVandens">'Forma 4'!$G$57</definedName>
    <definedName name="VAS073_F_Kitospersonalo133GeriamojoVandens" localSheetId="1">'Forma 4'!$H$57</definedName>
    <definedName name="VAS073_F_Kitospersonalo133GeriamojoVandens">'Forma 4'!$H$57</definedName>
    <definedName name="VAS073_F_Kitospersonalo13IsViso" localSheetId="1">'Forma 4'!$E$57</definedName>
    <definedName name="VAS073_F_Kitospersonalo13IsViso">'Forma 4'!$E$57</definedName>
    <definedName name="VAS073_F_Kitospersonalo141NuotekuSurinkimas" localSheetId="1">'Forma 4'!$J$57</definedName>
    <definedName name="VAS073_F_Kitospersonalo141NuotekuSurinkimas">'Forma 4'!$J$57</definedName>
    <definedName name="VAS073_F_Kitospersonalo142NuotekuValymas" localSheetId="1">'Forma 4'!$K$57</definedName>
    <definedName name="VAS073_F_Kitospersonalo142NuotekuValymas">'Forma 4'!$K$57</definedName>
    <definedName name="VAS073_F_Kitospersonalo143NuotekuDumblo" localSheetId="1">'Forma 4'!$L$57</definedName>
    <definedName name="VAS073_F_Kitospersonalo143NuotekuDumblo">'Forma 4'!$L$57</definedName>
    <definedName name="VAS073_F_Kitospersonalo14IsViso" localSheetId="1">'Forma 4'!$I$57</definedName>
    <definedName name="VAS073_F_Kitospersonalo14IsViso">'Forma 4'!$I$57</definedName>
    <definedName name="VAS073_F_Kitospersonalo15PavirsiniuNuoteku" localSheetId="1">'Forma 4'!$M$57</definedName>
    <definedName name="VAS073_F_Kitospersonalo15PavirsiniuNuoteku">'Forma 4'!$M$57</definedName>
    <definedName name="VAS073_F_Kitospersonalo16KitosReguliuojamosios" localSheetId="1">'Forma 4'!$N$57</definedName>
    <definedName name="VAS073_F_Kitospersonalo16KitosReguliuojamosios">'Forma 4'!$N$57</definedName>
    <definedName name="VAS073_F_Kitospersonalo17KitosVeiklos" localSheetId="1">'Forma 4'!$Q$57</definedName>
    <definedName name="VAS073_F_Kitospersonalo17KitosVeiklos">'Forma 4'!$Q$57</definedName>
    <definedName name="VAS073_F_Kitospersonalo1Apskaitosveikla1" localSheetId="1">'Forma 4'!$O$57</definedName>
    <definedName name="VAS073_F_Kitospersonalo1Apskaitosveikla1">'Forma 4'!$O$57</definedName>
    <definedName name="VAS073_F_Kitospersonalo1Kitareguliuoja1" localSheetId="1">'Forma 4'!$P$57</definedName>
    <definedName name="VAS073_F_Kitospersonalo1Kitareguliuoja1">'Forma 4'!$P$57</definedName>
    <definedName name="VAS073_F_Kitospersonalo21IS" localSheetId="1">'Forma 4'!$D$113</definedName>
    <definedName name="VAS073_F_Kitospersonalo21IS">'Forma 4'!$D$113</definedName>
    <definedName name="VAS073_F_Kitospersonalo231GeriamojoVandens" localSheetId="1">'Forma 4'!$F$113</definedName>
    <definedName name="VAS073_F_Kitospersonalo231GeriamojoVandens">'Forma 4'!$F$113</definedName>
    <definedName name="VAS073_F_Kitospersonalo232GeriamojoVandens" localSheetId="1">'Forma 4'!$G$113</definedName>
    <definedName name="VAS073_F_Kitospersonalo232GeriamojoVandens">'Forma 4'!$G$113</definedName>
    <definedName name="VAS073_F_Kitospersonalo233GeriamojoVandens" localSheetId="1">'Forma 4'!$H$113</definedName>
    <definedName name="VAS073_F_Kitospersonalo233GeriamojoVandens">'Forma 4'!$H$113</definedName>
    <definedName name="VAS073_F_Kitospersonalo23IsViso" localSheetId="1">'Forma 4'!$E$113</definedName>
    <definedName name="VAS073_F_Kitospersonalo23IsViso">'Forma 4'!$E$113</definedName>
    <definedName name="VAS073_F_Kitospersonalo241NuotekuSurinkimas" localSheetId="1">'Forma 4'!$J$113</definedName>
    <definedName name="VAS073_F_Kitospersonalo241NuotekuSurinkimas">'Forma 4'!$J$113</definedName>
    <definedName name="VAS073_F_Kitospersonalo242NuotekuValymas" localSheetId="1">'Forma 4'!$K$113</definedName>
    <definedName name="VAS073_F_Kitospersonalo242NuotekuValymas">'Forma 4'!$K$113</definedName>
    <definedName name="VAS073_F_Kitospersonalo243NuotekuDumblo" localSheetId="1">'Forma 4'!$L$113</definedName>
    <definedName name="VAS073_F_Kitospersonalo243NuotekuDumblo">'Forma 4'!$L$113</definedName>
    <definedName name="VAS073_F_Kitospersonalo24IsViso" localSheetId="1">'Forma 4'!$I$113</definedName>
    <definedName name="VAS073_F_Kitospersonalo24IsViso">'Forma 4'!$I$113</definedName>
    <definedName name="VAS073_F_Kitospersonalo25PavirsiniuNuoteku" localSheetId="1">'Forma 4'!$M$113</definedName>
    <definedName name="VAS073_F_Kitospersonalo25PavirsiniuNuoteku">'Forma 4'!$M$113</definedName>
    <definedName name="VAS073_F_Kitospersonalo26KitosReguliuojamosios" localSheetId="1">'Forma 4'!$N$113</definedName>
    <definedName name="VAS073_F_Kitospersonalo26KitosReguliuojamosios">'Forma 4'!$N$113</definedName>
    <definedName name="VAS073_F_Kitospersonalo27KitosVeiklos" localSheetId="1">'Forma 4'!$Q$113</definedName>
    <definedName name="VAS073_F_Kitospersonalo27KitosVeiklos">'Forma 4'!$Q$113</definedName>
    <definedName name="VAS073_F_Kitospersonalo2Apskaitosveikla1" localSheetId="1">'Forma 4'!$O$113</definedName>
    <definedName name="VAS073_F_Kitospersonalo2Apskaitosveikla1">'Forma 4'!$O$113</definedName>
    <definedName name="VAS073_F_Kitospersonalo2Kitareguliuoja1" localSheetId="1">'Forma 4'!$P$113</definedName>
    <definedName name="VAS073_F_Kitospersonalo2Kitareguliuoja1">'Forma 4'!$P$113</definedName>
    <definedName name="VAS073_F_Kitospersonalo31IS" localSheetId="1">'Forma 4'!$D$165</definedName>
    <definedName name="VAS073_F_Kitospersonalo31IS">'Forma 4'!$D$165</definedName>
    <definedName name="VAS073_F_Kitospersonalo331GeriamojoVandens" localSheetId="1">'Forma 4'!$F$165</definedName>
    <definedName name="VAS073_F_Kitospersonalo331GeriamojoVandens">'Forma 4'!$F$165</definedName>
    <definedName name="VAS073_F_Kitospersonalo332GeriamojoVandens" localSheetId="1">'Forma 4'!$G$165</definedName>
    <definedName name="VAS073_F_Kitospersonalo332GeriamojoVandens">'Forma 4'!$G$165</definedName>
    <definedName name="VAS073_F_Kitospersonalo333GeriamojoVandens" localSheetId="1">'Forma 4'!$H$165</definedName>
    <definedName name="VAS073_F_Kitospersonalo333GeriamojoVandens">'Forma 4'!$H$165</definedName>
    <definedName name="VAS073_F_Kitospersonalo33IsViso" localSheetId="1">'Forma 4'!$E$165</definedName>
    <definedName name="VAS073_F_Kitospersonalo33IsViso">'Forma 4'!$E$165</definedName>
    <definedName name="VAS073_F_Kitospersonalo341NuotekuSurinkimas" localSheetId="1">'Forma 4'!$J$165</definedName>
    <definedName name="VAS073_F_Kitospersonalo341NuotekuSurinkimas">'Forma 4'!$J$165</definedName>
    <definedName name="VAS073_F_Kitospersonalo342NuotekuValymas" localSheetId="1">'Forma 4'!$K$165</definedName>
    <definedName name="VAS073_F_Kitospersonalo342NuotekuValymas">'Forma 4'!$K$165</definedName>
    <definedName name="VAS073_F_Kitospersonalo343NuotekuDumblo" localSheetId="1">'Forma 4'!$L$165</definedName>
    <definedName name="VAS073_F_Kitospersonalo343NuotekuDumblo">'Forma 4'!$L$165</definedName>
    <definedName name="VAS073_F_Kitospersonalo34IsViso" localSheetId="1">'Forma 4'!$I$165</definedName>
    <definedName name="VAS073_F_Kitospersonalo34IsViso">'Forma 4'!$I$165</definedName>
    <definedName name="VAS073_F_Kitospersonalo35PavirsiniuNuoteku" localSheetId="1">'Forma 4'!$M$165</definedName>
    <definedName name="VAS073_F_Kitospersonalo35PavirsiniuNuoteku">'Forma 4'!$M$165</definedName>
    <definedName name="VAS073_F_Kitospersonalo36KitosReguliuojamosios" localSheetId="1">'Forma 4'!$N$165</definedName>
    <definedName name="VAS073_F_Kitospersonalo36KitosReguliuojamosios">'Forma 4'!$N$165</definedName>
    <definedName name="VAS073_F_Kitospersonalo37KitosVeiklos" localSheetId="1">'Forma 4'!$Q$165</definedName>
    <definedName name="VAS073_F_Kitospersonalo37KitosVeiklos">'Forma 4'!$Q$165</definedName>
    <definedName name="VAS073_F_Kitospersonalo3Apskaitosveikla1" localSheetId="1">'Forma 4'!$O$165</definedName>
    <definedName name="VAS073_F_Kitospersonalo3Apskaitosveikla1">'Forma 4'!$O$165</definedName>
    <definedName name="VAS073_F_Kitospersonalo3Kitareguliuoja1" localSheetId="1">'Forma 4'!$P$165</definedName>
    <definedName name="VAS073_F_Kitospersonalo3Kitareguliuoja1">'Forma 4'!$P$165</definedName>
    <definedName name="VAS073_F_Kitospersonalo41IS" localSheetId="1">'Forma 4'!$D$210</definedName>
    <definedName name="VAS073_F_Kitospersonalo41IS">'Forma 4'!$D$210</definedName>
    <definedName name="VAS073_F_Kitospersonalo431GeriamojoVandens" localSheetId="1">'Forma 4'!$F$210</definedName>
    <definedName name="VAS073_F_Kitospersonalo431GeriamojoVandens">'Forma 4'!$F$210</definedName>
    <definedName name="VAS073_F_Kitospersonalo432GeriamojoVandens" localSheetId="1">'Forma 4'!$G$210</definedName>
    <definedName name="VAS073_F_Kitospersonalo432GeriamojoVandens">'Forma 4'!$G$210</definedName>
    <definedName name="VAS073_F_Kitospersonalo433GeriamojoVandens" localSheetId="1">'Forma 4'!$H$210</definedName>
    <definedName name="VAS073_F_Kitospersonalo433GeriamojoVandens">'Forma 4'!$H$210</definedName>
    <definedName name="VAS073_F_Kitospersonalo43IsViso" localSheetId="1">'Forma 4'!$E$210</definedName>
    <definedName name="VAS073_F_Kitospersonalo43IsViso">'Forma 4'!$E$210</definedName>
    <definedName name="VAS073_F_Kitospersonalo441NuotekuSurinkimas" localSheetId="1">'Forma 4'!$J$210</definedName>
    <definedName name="VAS073_F_Kitospersonalo441NuotekuSurinkimas">'Forma 4'!$J$210</definedName>
    <definedName name="VAS073_F_Kitospersonalo442NuotekuValymas" localSheetId="1">'Forma 4'!$K$210</definedName>
    <definedName name="VAS073_F_Kitospersonalo442NuotekuValymas">'Forma 4'!$K$210</definedName>
    <definedName name="VAS073_F_Kitospersonalo443NuotekuDumblo" localSheetId="1">'Forma 4'!$L$210</definedName>
    <definedName name="VAS073_F_Kitospersonalo443NuotekuDumblo">'Forma 4'!$L$210</definedName>
    <definedName name="VAS073_F_Kitospersonalo44IsViso" localSheetId="1">'Forma 4'!$I$210</definedName>
    <definedName name="VAS073_F_Kitospersonalo44IsViso">'Forma 4'!$I$210</definedName>
    <definedName name="VAS073_F_Kitospersonalo45PavirsiniuNuoteku" localSheetId="1">'Forma 4'!$M$210</definedName>
    <definedName name="VAS073_F_Kitospersonalo45PavirsiniuNuoteku">'Forma 4'!$M$210</definedName>
    <definedName name="VAS073_F_Kitospersonalo46KitosReguliuojamosios" localSheetId="1">'Forma 4'!$N$210</definedName>
    <definedName name="VAS073_F_Kitospersonalo46KitosReguliuojamosios">'Forma 4'!$N$210</definedName>
    <definedName name="VAS073_F_Kitospersonalo47KitosVeiklos" localSheetId="1">'Forma 4'!$Q$210</definedName>
    <definedName name="VAS073_F_Kitospersonalo47KitosVeiklos">'Forma 4'!$Q$210</definedName>
    <definedName name="VAS073_F_Kitospersonalo4Apskaitosveikla1" localSheetId="1">'Forma 4'!$O$210</definedName>
    <definedName name="VAS073_F_Kitospersonalo4Apskaitosveikla1">'Forma 4'!$O$210</definedName>
    <definedName name="VAS073_F_Kitospersonalo4Kitareguliuoja1" localSheetId="1">'Forma 4'!$P$210</definedName>
    <definedName name="VAS073_F_Kitospersonalo4Kitareguliuoja1">'Forma 4'!$P$210</definedName>
    <definedName name="VAS073_F_Kitossanaudos11IS" localSheetId="1">'Forma 4'!$D$84</definedName>
    <definedName name="VAS073_F_Kitossanaudos11IS">'Forma 4'!$D$84</definedName>
    <definedName name="VAS073_F_Kitossanaudos131GeriamojoVandens" localSheetId="1">'Forma 4'!$F$84</definedName>
    <definedName name="VAS073_F_Kitossanaudos131GeriamojoVandens">'Forma 4'!$F$84</definedName>
    <definedName name="VAS073_F_Kitossanaudos132GeriamojoVandens" localSheetId="1">'Forma 4'!$G$84</definedName>
    <definedName name="VAS073_F_Kitossanaudos132GeriamojoVandens">'Forma 4'!$G$84</definedName>
    <definedName name="VAS073_F_Kitossanaudos133GeriamojoVandens" localSheetId="1">'Forma 4'!$H$84</definedName>
    <definedName name="VAS073_F_Kitossanaudos133GeriamojoVandens">'Forma 4'!$H$84</definedName>
    <definedName name="VAS073_F_Kitossanaudos13IsViso" localSheetId="1">'Forma 4'!$E$84</definedName>
    <definedName name="VAS073_F_Kitossanaudos13IsViso">'Forma 4'!$E$84</definedName>
    <definedName name="VAS073_F_Kitossanaudos141NuotekuSurinkimas" localSheetId="1">'Forma 4'!$J$84</definedName>
    <definedName name="VAS073_F_Kitossanaudos141NuotekuSurinkimas">'Forma 4'!$J$84</definedName>
    <definedName name="VAS073_F_Kitossanaudos142NuotekuValymas" localSheetId="1">'Forma 4'!$K$84</definedName>
    <definedName name="VAS073_F_Kitossanaudos142NuotekuValymas">'Forma 4'!$K$84</definedName>
    <definedName name="VAS073_F_Kitossanaudos143NuotekuDumblo" localSheetId="1">'Forma 4'!$L$84</definedName>
    <definedName name="VAS073_F_Kitossanaudos143NuotekuDumblo">'Forma 4'!$L$84</definedName>
    <definedName name="VAS073_F_Kitossanaudos14IsViso" localSheetId="1">'Forma 4'!$I$84</definedName>
    <definedName name="VAS073_F_Kitossanaudos14IsViso">'Forma 4'!$I$84</definedName>
    <definedName name="VAS073_F_Kitossanaudos15PavirsiniuNuoteku" localSheetId="1">'Forma 4'!$M$84</definedName>
    <definedName name="VAS073_F_Kitossanaudos15PavirsiniuNuoteku">'Forma 4'!$M$84</definedName>
    <definedName name="VAS073_F_Kitossanaudos16KitosReguliuojamosios" localSheetId="1">'Forma 4'!$N$84</definedName>
    <definedName name="VAS073_F_Kitossanaudos16KitosReguliuojamosios">'Forma 4'!$N$84</definedName>
    <definedName name="VAS073_F_Kitossanaudos17KitosVeiklos" localSheetId="1">'Forma 4'!$Q$84</definedName>
    <definedName name="VAS073_F_Kitossanaudos17KitosVeiklos">'Forma 4'!$Q$84</definedName>
    <definedName name="VAS073_F_Kitossanaudos1Apskaitosveikla1" localSheetId="1">'Forma 4'!$O$84</definedName>
    <definedName name="VAS073_F_Kitossanaudos1Apskaitosveikla1">'Forma 4'!$O$84</definedName>
    <definedName name="VAS073_F_Kitossanaudos1Kitareguliuoja1" localSheetId="1">'Forma 4'!$P$84</definedName>
    <definedName name="VAS073_F_Kitossanaudos1Kitareguliuoja1">'Forma 4'!$P$84</definedName>
    <definedName name="VAS073_F_Kitossanaudos21IS" localSheetId="1">'Forma 4'!$D$137</definedName>
    <definedName name="VAS073_F_Kitossanaudos21IS">'Forma 4'!$D$137</definedName>
    <definedName name="VAS073_F_Kitossanaudos231GeriamojoVandens" localSheetId="1">'Forma 4'!$F$137</definedName>
    <definedName name="VAS073_F_Kitossanaudos231GeriamojoVandens">'Forma 4'!$F$137</definedName>
    <definedName name="VAS073_F_Kitossanaudos232GeriamojoVandens" localSheetId="1">'Forma 4'!$G$137</definedName>
    <definedName name="VAS073_F_Kitossanaudos232GeriamojoVandens">'Forma 4'!$G$137</definedName>
    <definedName name="VAS073_F_Kitossanaudos233GeriamojoVandens" localSheetId="1">'Forma 4'!$H$137</definedName>
    <definedName name="VAS073_F_Kitossanaudos233GeriamojoVandens">'Forma 4'!$H$137</definedName>
    <definedName name="VAS073_F_Kitossanaudos23IsViso" localSheetId="1">'Forma 4'!$E$137</definedName>
    <definedName name="VAS073_F_Kitossanaudos23IsViso">'Forma 4'!$E$137</definedName>
    <definedName name="VAS073_F_Kitossanaudos241NuotekuSurinkimas" localSheetId="1">'Forma 4'!$J$137</definedName>
    <definedName name="VAS073_F_Kitossanaudos241NuotekuSurinkimas">'Forma 4'!$J$137</definedName>
    <definedName name="VAS073_F_Kitossanaudos242NuotekuValymas" localSheetId="1">'Forma 4'!$K$137</definedName>
    <definedName name="VAS073_F_Kitossanaudos242NuotekuValymas">'Forma 4'!$K$137</definedName>
    <definedName name="VAS073_F_Kitossanaudos243NuotekuDumblo" localSheetId="1">'Forma 4'!$L$137</definedName>
    <definedName name="VAS073_F_Kitossanaudos243NuotekuDumblo">'Forma 4'!$L$137</definedName>
    <definedName name="VAS073_F_Kitossanaudos24IsViso" localSheetId="1">'Forma 4'!$I$137</definedName>
    <definedName name="VAS073_F_Kitossanaudos24IsViso">'Forma 4'!$I$137</definedName>
    <definedName name="VAS073_F_Kitossanaudos25PavirsiniuNuoteku" localSheetId="1">'Forma 4'!$M$137</definedName>
    <definedName name="VAS073_F_Kitossanaudos25PavirsiniuNuoteku">'Forma 4'!$M$137</definedName>
    <definedName name="VAS073_F_Kitossanaudos26KitosReguliuojamosios" localSheetId="1">'Forma 4'!$N$137</definedName>
    <definedName name="VAS073_F_Kitossanaudos26KitosReguliuojamosios">'Forma 4'!$N$137</definedName>
    <definedName name="VAS073_F_Kitossanaudos27KitosVeiklos" localSheetId="1">'Forma 4'!$Q$137</definedName>
    <definedName name="VAS073_F_Kitossanaudos27KitosVeiklos">'Forma 4'!$Q$137</definedName>
    <definedName name="VAS073_F_Kitossanaudos2Apskaitosveikla1" localSheetId="1">'Forma 4'!$O$137</definedName>
    <definedName name="VAS073_F_Kitossanaudos2Apskaitosveikla1">'Forma 4'!$O$137</definedName>
    <definedName name="VAS073_F_Kitossanaudos2Kitareguliuoja1" localSheetId="1">'Forma 4'!$P$137</definedName>
    <definedName name="VAS073_F_Kitossanaudos2Kitareguliuoja1">'Forma 4'!$P$137</definedName>
    <definedName name="VAS073_F_Kitossanaudos31IS" localSheetId="1">'Forma 4'!$D$189</definedName>
    <definedName name="VAS073_F_Kitossanaudos31IS">'Forma 4'!$D$189</definedName>
    <definedName name="VAS073_F_Kitossanaudos331GeriamojoVandens" localSheetId="1">'Forma 4'!$F$189</definedName>
    <definedName name="VAS073_F_Kitossanaudos331GeriamojoVandens">'Forma 4'!$F$189</definedName>
    <definedName name="VAS073_F_Kitossanaudos332GeriamojoVandens" localSheetId="1">'Forma 4'!$G$189</definedName>
    <definedName name="VAS073_F_Kitossanaudos332GeriamojoVandens">'Forma 4'!$G$189</definedName>
    <definedName name="VAS073_F_Kitossanaudos333GeriamojoVandens" localSheetId="1">'Forma 4'!$H$189</definedName>
    <definedName name="VAS073_F_Kitossanaudos333GeriamojoVandens">'Forma 4'!$H$189</definedName>
    <definedName name="VAS073_F_Kitossanaudos33IsViso" localSheetId="1">'Forma 4'!$E$189</definedName>
    <definedName name="VAS073_F_Kitossanaudos33IsViso">'Forma 4'!$E$189</definedName>
    <definedName name="VAS073_F_Kitossanaudos341NuotekuSurinkimas" localSheetId="1">'Forma 4'!$J$189</definedName>
    <definedName name="VAS073_F_Kitossanaudos341NuotekuSurinkimas">'Forma 4'!$J$189</definedName>
    <definedName name="VAS073_F_Kitossanaudos342NuotekuValymas" localSheetId="1">'Forma 4'!$K$189</definedName>
    <definedName name="VAS073_F_Kitossanaudos342NuotekuValymas">'Forma 4'!$K$189</definedName>
    <definedName name="VAS073_F_Kitossanaudos343NuotekuDumblo" localSheetId="1">'Forma 4'!$L$189</definedName>
    <definedName name="VAS073_F_Kitossanaudos343NuotekuDumblo">'Forma 4'!$L$189</definedName>
    <definedName name="VAS073_F_Kitossanaudos34IsViso" localSheetId="1">'Forma 4'!$I$189</definedName>
    <definedName name="VAS073_F_Kitossanaudos34IsViso">'Forma 4'!$I$189</definedName>
    <definedName name="VAS073_F_Kitossanaudos35PavirsiniuNuoteku" localSheetId="1">'Forma 4'!$M$189</definedName>
    <definedName name="VAS073_F_Kitossanaudos35PavirsiniuNuoteku">'Forma 4'!$M$189</definedName>
    <definedName name="VAS073_F_Kitossanaudos36KitosReguliuojamosios" localSheetId="1">'Forma 4'!$N$189</definedName>
    <definedName name="VAS073_F_Kitossanaudos36KitosReguliuojamosios">'Forma 4'!$N$189</definedName>
    <definedName name="VAS073_F_Kitossanaudos37KitosVeiklos" localSheetId="1">'Forma 4'!$Q$189</definedName>
    <definedName name="VAS073_F_Kitossanaudos37KitosVeiklos">'Forma 4'!$Q$189</definedName>
    <definedName name="VAS073_F_Kitossanaudos3Apskaitosveikla1" localSheetId="1">'Forma 4'!$O$189</definedName>
    <definedName name="VAS073_F_Kitossanaudos3Apskaitosveikla1">'Forma 4'!$O$189</definedName>
    <definedName name="VAS073_F_Kitossanaudos3Kitareguliuoja1" localSheetId="1">'Forma 4'!$P$189</definedName>
    <definedName name="VAS073_F_Kitossanaudos3Kitareguliuoja1">'Forma 4'!$P$189</definedName>
    <definedName name="VAS073_F_Kitossanaudos41IS" localSheetId="1">'Forma 4'!$D$235</definedName>
    <definedName name="VAS073_F_Kitossanaudos41IS">'Forma 4'!$D$235</definedName>
    <definedName name="VAS073_F_Kitossanaudos431GeriamojoVandens" localSheetId="1">'Forma 4'!$F$235</definedName>
    <definedName name="VAS073_F_Kitossanaudos431GeriamojoVandens">'Forma 4'!$F$235</definedName>
    <definedName name="VAS073_F_Kitossanaudos432GeriamojoVandens" localSheetId="1">'Forma 4'!$G$235</definedName>
    <definedName name="VAS073_F_Kitossanaudos432GeriamojoVandens">'Forma 4'!$G$235</definedName>
    <definedName name="VAS073_F_Kitossanaudos433GeriamojoVandens" localSheetId="1">'Forma 4'!$H$235</definedName>
    <definedName name="VAS073_F_Kitossanaudos433GeriamojoVandens">'Forma 4'!$H$235</definedName>
    <definedName name="VAS073_F_Kitossanaudos43IsViso" localSheetId="1">'Forma 4'!$E$235</definedName>
    <definedName name="VAS073_F_Kitossanaudos43IsViso">'Forma 4'!$E$235</definedName>
    <definedName name="VAS073_F_Kitossanaudos441NuotekuSurinkimas" localSheetId="1">'Forma 4'!$J$235</definedName>
    <definedName name="VAS073_F_Kitossanaudos441NuotekuSurinkimas">'Forma 4'!$J$235</definedName>
    <definedName name="VAS073_F_Kitossanaudos442NuotekuValymas" localSheetId="1">'Forma 4'!$K$235</definedName>
    <definedName name="VAS073_F_Kitossanaudos442NuotekuValymas">'Forma 4'!$K$235</definedName>
    <definedName name="VAS073_F_Kitossanaudos443NuotekuDumblo" localSheetId="1">'Forma 4'!$L$235</definedName>
    <definedName name="VAS073_F_Kitossanaudos443NuotekuDumblo">'Forma 4'!$L$235</definedName>
    <definedName name="VAS073_F_Kitossanaudos44IsViso" localSheetId="1">'Forma 4'!$I$235</definedName>
    <definedName name="VAS073_F_Kitossanaudos44IsViso">'Forma 4'!$I$235</definedName>
    <definedName name="VAS073_F_Kitossanaudos45PavirsiniuNuoteku" localSheetId="1">'Forma 4'!$M$235</definedName>
    <definedName name="VAS073_F_Kitossanaudos45PavirsiniuNuoteku">'Forma 4'!$M$235</definedName>
    <definedName name="VAS073_F_Kitossanaudos46KitosReguliuojamosios" localSheetId="1">'Forma 4'!$N$235</definedName>
    <definedName name="VAS073_F_Kitossanaudos46KitosReguliuojamosios">'Forma 4'!$N$235</definedName>
    <definedName name="VAS073_F_Kitossanaudos47KitosVeiklos" localSheetId="1">'Forma 4'!$Q$235</definedName>
    <definedName name="VAS073_F_Kitossanaudos47KitosVeiklos">'Forma 4'!$Q$235</definedName>
    <definedName name="VAS073_F_Kitossanaudos4Apskaitosveikla1" localSheetId="1">'Forma 4'!$O$235</definedName>
    <definedName name="VAS073_F_Kitossanaudos4Apskaitosveikla1">'Forma 4'!$O$235</definedName>
    <definedName name="VAS073_F_Kitossanaudos4Kitareguliuoja1" localSheetId="1">'Forma 4'!$P$235</definedName>
    <definedName name="VAS073_F_Kitossanaudos4Kitareguliuoja1">'Forma 4'!$P$235</definedName>
    <definedName name="VAS073_F_Kitossanaudos51IS" localSheetId="1">'Forma 4'!$D$240</definedName>
    <definedName name="VAS073_F_Kitossanaudos51IS">'Forma 4'!$D$240</definedName>
    <definedName name="VAS073_F_Kitossanaudos531GeriamojoVandens" localSheetId="1">'Forma 4'!$F$240</definedName>
    <definedName name="VAS073_F_Kitossanaudos531GeriamojoVandens">'Forma 4'!$F$240</definedName>
    <definedName name="VAS073_F_Kitossanaudos532GeriamojoVandens" localSheetId="1">'Forma 4'!$G$240</definedName>
    <definedName name="VAS073_F_Kitossanaudos532GeriamojoVandens">'Forma 4'!$G$240</definedName>
    <definedName name="VAS073_F_Kitossanaudos533GeriamojoVandens" localSheetId="1">'Forma 4'!$H$240</definedName>
    <definedName name="VAS073_F_Kitossanaudos533GeriamojoVandens">'Forma 4'!$H$240</definedName>
    <definedName name="VAS073_F_Kitossanaudos53IsViso" localSheetId="1">'Forma 4'!$E$240</definedName>
    <definedName name="VAS073_F_Kitossanaudos53IsViso">'Forma 4'!$E$240</definedName>
    <definedName name="VAS073_F_Kitossanaudos541NuotekuSurinkimas" localSheetId="1">'Forma 4'!$J$240</definedName>
    <definedName name="VAS073_F_Kitossanaudos541NuotekuSurinkimas">'Forma 4'!$J$240</definedName>
    <definedName name="VAS073_F_Kitossanaudos542NuotekuValymas" localSheetId="1">'Forma 4'!$K$240</definedName>
    <definedName name="VAS073_F_Kitossanaudos542NuotekuValymas">'Forma 4'!$K$240</definedName>
    <definedName name="VAS073_F_Kitossanaudos543NuotekuDumblo" localSheetId="1">'Forma 4'!$L$240</definedName>
    <definedName name="VAS073_F_Kitossanaudos543NuotekuDumblo">'Forma 4'!$L$240</definedName>
    <definedName name="VAS073_F_Kitossanaudos54IsViso" localSheetId="1">'Forma 4'!$I$240</definedName>
    <definedName name="VAS073_F_Kitossanaudos54IsViso">'Forma 4'!$I$240</definedName>
    <definedName name="VAS073_F_Kitossanaudos55PavirsiniuNuoteku" localSheetId="1">'Forma 4'!$M$240</definedName>
    <definedName name="VAS073_F_Kitossanaudos55PavirsiniuNuoteku">'Forma 4'!$M$240</definedName>
    <definedName name="VAS073_F_Kitossanaudos56KitosReguliuojamosios" localSheetId="1">'Forma 4'!$N$240</definedName>
    <definedName name="VAS073_F_Kitossanaudos56KitosReguliuojamosios">'Forma 4'!$N$240</definedName>
    <definedName name="VAS073_F_Kitossanaudos57KitosVeiklos" localSheetId="1">'Forma 4'!$Q$240</definedName>
    <definedName name="VAS073_F_Kitossanaudos57KitosVeiklos">'Forma 4'!$Q$240</definedName>
    <definedName name="VAS073_F_Kitossanaudos5Apskaitosveikla1" localSheetId="1">'Forma 4'!$O$240</definedName>
    <definedName name="VAS073_F_Kitossanaudos5Apskaitosveikla1">'Forma 4'!$O$240</definedName>
    <definedName name="VAS073_F_Kitossanaudos5Kitareguliuoja1" localSheetId="1">'Forma 4'!$P$240</definedName>
    <definedName name="VAS073_F_Kitossanaudos5Kitareguliuoja1">'Forma 4'!$P$240</definedName>
    <definedName name="VAS073_F_Kitostechninio11IS" localSheetId="1">'Forma 4'!$D$50</definedName>
    <definedName name="VAS073_F_Kitostechninio11IS">'Forma 4'!$D$50</definedName>
    <definedName name="VAS073_F_Kitostechninio131GeriamojoVandens" localSheetId="1">'Forma 4'!$F$50</definedName>
    <definedName name="VAS073_F_Kitostechninio131GeriamojoVandens">'Forma 4'!$F$50</definedName>
    <definedName name="VAS073_F_Kitostechninio132GeriamojoVandens" localSheetId="1">'Forma 4'!$G$50</definedName>
    <definedName name="VAS073_F_Kitostechninio132GeriamojoVandens">'Forma 4'!$G$50</definedName>
    <definedName name="VAS073_F_Kitostechninio133GeriamojoVandens" localSheetId="1">'Forma 4'!$H$50</definedName>
    <definedName name="VAS073_F_Kitostechninio133GeriamojoVandens">'Forma 4'!$H$50</definedName>
    <definedName name="VAS073_F_Kitostechninio13IsViso" localSheetId="1">'Forma 4'!$E$50</definedName>
    <definedName name="VAS073_F_Kitostechninio13IsViso">'Forma 4'!$E$50</definedName>
    <definedName name="VAS073_F_Kitostechninio141NuotekuSurinkimas" localSheetId="1">'Forma 4'!$J$50</definedName>
    <definedName name="VAS073_F_Kitostechninio141NuotekuSurinkimas">'Forma 4'!$J$50</definedName>
    <definedName name="VAS073_F_Kitostechninio142NuotekuValymas" localSheetId="1">'Forma 4'!$K$50</definedName>
    <definedName name="VAS073_F_Kitostechninio142NuotekuValymas">'Forma 4'!$K$50</definedName>
    <definedName name="VAS073_F_Kitostechninio143NuotekuDumblo" localSheetId="1">'Forma 4'!$L$50</definedName>
    <definedName name="VAS073_F_Kitostechninio143NuotekuDumblo">'Forma 4'!$L$50</definedName>
    <definedName name="VAS073_F_Kitostechninio14IsViso" localSheetId="1">'Forma 4'!$I$50</definedName>
    <definedName name="VAS073_F_Kitostechninio14IsViso">'Forma 4'!$I$50</definedName>
    <definedName name="VAS073_F_Kitostechninio15PavirsiniuNuoteku" localSheetId="1">'Forma 4'!$M$50</definedName>
    <definedName name="VAS073_F_Kitostechninio15PavirsiniuNuoteku">'Forma 4'!$M$50</definedName>
    <definedName name="VAS073_F_Kitostechninio16KitosReguliuojamosios" localSheetId="1">'Forma 4'!$N$50</definedName>
    <definedName name="VAS073_F_Kitostechninio16KitosReguliuojamosios">'Forma 4'!$N$50</definedName>
    <definedName name="VAS073_F_Kitostechninio17KitosVeiklos" localSheetId="1">'Forma 4'!$Q$50</definedName>
    <definedName name="VAS073_F_Kitostechninio17KitosVeiklos">'Forma 4'!$Q$50</definedName>
    <definedName name="VAS073_F_Kitostechninio1Apskaitosveikla1" localSheetId="1">'Forma 4'!$O$50</definedName>
    <definedName name="VAS073_F_Kitostechninio1Apskaitosveikla1">'Forma 4'!$O$50</definedName>
    <definedName name="VAS073_F_Kitostechninio1Kitareguliuoja1" localSheetId="1">'Forma 4'!$P$50</definedName>
    <definedName name="VAS073_F_Kitostechninio1Kitareguliuoja1">'Forma 4'!$P$50</definedName>
    <definedName name="VAS073_F_Kitostechninio21IS" localSheetId="1">'Forma 4'!$D$106</definedName>
    <definedName name="VAS073_F_Kitostechninio21IS">'Forma 4'!$D$106</definedName>
    <definedName name="VAS073_F_Kitostechninio231GeriamojoVandens" localSheetId="1">'Forma 4'!$F$106</definedName>
    <definedName name="VAS073_F_Kitostechninio231GeriamojoVandens">'Forma 4'!$F$106</definedName>
    <definedName name="VAS073_F_Kitostechninio232GeriamojoVandens" localSheetId="1">'Forma 4'!$G$106</definedName>
    <definedName name="VAS073_F_Kitostechninio232GeriamojoVandens">'Forma 4'!$G$106</definedName>
    <definedName name="VAS073_F_Kitostechninio233GeriamojoVandens" localSheetId="1">'Forma 4'!$H$106</definedName>
    <definedName name="VAS073_F_Kitostechninio233GeriamojoVandens">'Forma 4'!$H$106</definedName>
    <definedName name="VAS073_F_Kitostechninio23IsViso" localSheetId="1">'Forma 4'!$E$106</definedName>
    <definedName name="VAS073_F_Kitostechninio23IsViso">'Forma 4'!$E$106</definedName>
    <definedName name="VAS073_F_Kitostechninio241NuotekuSurinkimas" localSheetId="1">'Forma 4'!$J$106</definedName>
    <definedName name="VAS073_F_Kitostechninio241NuotekuSurinkimas">'Forma 4'!$J$106</definedName>
    <definedName name="VAS073_F_Kitostechninio242NuotekuValymas" localSheetId="1">'Forma 4'!$K$106</definedName>
    <definedName name="VAS073_F_Kitostechninio242NuotekuValymas">'Forma 4'!$K$106</definedName>
    <definedName name="VAS073_F_Kitostechninio243NuotekuDumblo" localSheetId="1">'Forma 4'!$L$106</definedName>
    <definedName name="VAS073_F_Kitostechninio243NuotekuDumblo">'Forma 4'!$L$106</definedName>
    <definedName name="VAS073_F_Kitostechninio24IsViso" localSheetId="1">'Forma 4'!$I$106</definedName>
    <definedName name="VAS073_F_Kitostechninio24IsViso">'Forma 4'!$I$106</definedName>
    <definedName name="VAS073_F_Kitostechninio25PavirsiniuNuoteku" localSheetId="1">'Forma 4'!$M$106</definedName>
    <definedName name="VAS073_F_Kitostechninio25PavirsiniuNuoteku">'Forma 4'!$M$106</definedName>
    <definedName name="VAS073_F_Kitostechninio26KitosReguliuojamosios" localSheetId="1">'Forma 4'!$N$106</definedName>
    <definedName name="VAS073_F_Kitostechninio26KitosReguliuojamosios">'Forma 4'!$N$106</definedName>
    <definedName name="VAS073_F_Kitostechninio27KitosVeiklos" localSheetId="1">'Forma 4'!$Q$106</definedName>
    <definedName name="VAS073_F_Kitostechninio27KitosVeiklos">'Forma 4'!$Q$106</definedName>
    <definedName name="VAS073_F_Kitostechninio2Apskaitosveikla1" localSheetId="1">'Forma 4'!$O$106</definedName>
    <definedName name="VAS073_F_Kitostechninio2Apskaitosveikla1">'Forma 4'!$O$106</definedName>
    <definedName name="VAS073_F_Kitostechninio2Kitareguliuoja1" localSheetId="1">'Forma 4'!$P$106</definedName>
    <definedName name="VAS073_F_Kitostechninio2Kitareguliuoja1">'Forma 4'!$P$106</definedName>
    <definedName name="VAS073_F_Kitostechninio31IS" localSheetId="1">'Forma 4'!$D$158</definedName>
    <definedName name="VAS073_F_Kitostechninio31IS">'Forma 4'!$D$158</definedName>
    <definedName name="VAS073_F_Kitostechninio331GeriamojoVandens" localSheetId="1">'Forma 4'!$F$158</definedName>
    <definedName name="VAS073_F_Kitostechninio331GeriamojoVandens">'Forma 4'!$F$158</definedName>
    <definedName name="VAS073_F_Kitostechninio332GeriamojoVandens" localSheetId="1">'Forma 4'!$G$158</definedName>
    <definedName name="VAS073_F_Kitostechninio332GeriamojoVandens">'Forma 4'!$G$158</definedName>
    <definedName name="VAS073_F_Kitostechninio333GeriamojoVandens" localSheetId="1">'Forma 4'!$H$158</definedName>
    <definedName name="VAS073_F_Kitostechninio333GeriamojoVandens">'Forma 4'!$H$158</definedName>
    <definedName name="VAS073_F_Kitostechninio33IsViso" localSheetId="1">'Forma 4'!$E$158</definedName>
    <definedName name="VAS073_F_Kitostechninio33IsViso">'Forma 4'!$E$158</definedName>
    <definedName name="VAS073_F_Kitostechninio341NuotekuSurinkimas" localSheetId="1">'Forma 4'!$J$158</definedName>
    <definedName name="VAS073_F_Kitostechninio341NuotekuSurinkimas">'Forma 4'!$J$158</definedName>
    <definedName name="VAS073_F_Kitostechninio342NuotekuValymas" localSheetId="1">'Forma 4'!$K$158</definedName>
    <definedName name="VAS073_F_Kitostechninio342NuotekuValymas">'Forma 4'!$K$158</definedName>
    <definedName name="VAS073_F_Kitostechninio343NuotekuDumblo" localSheetId="1">'Forma 4'!$L$158</definedName>
    <definedName name="VAS073_F_Kitostechninio343NuotekuDumblo">'Forma 4'!$L$158</definedName>
    <definedName name="VAS073_F_Kitostechninio34IsViso" localSheetId="1">'Forma 4'!$I$158</definedName>
    <definedName name="VAS073_F_Kitostechninio34IsViso">'Forma 4'!$I$158</definedName>
    <definedName name="VAS073_F_Kitostechninio35PavirsiniuNuoteku" localSheetId="1">'Forma 4'!$M$158</definedName>
    <definedName name="VAS073_F_Kitostechninio35PavirsiniuNuoteku">'Forma 4'!$M$158</definedName>
    <definedName name="VAS073_F_Kitostechninio36KitosReguliuojamosios" localSheetId="1">'Forma 4'!$N$158</definedName>
    <definedName name="VAS073_F_Kitostechninio36KitosReguliuojamosios">'Forma 4'!$N$158</definedName>
    <definedName name="VAS073_F_Kitostechninio37KitosVeiklos" localSheetId="1">'Forma 4'!$Q$158</definedName>
    <definedName name="VAS073_F_Kitostechninio37KitosVeiklos">'Forma 4'!$Q$158</definedName>
    <definedName name="VAS073_F_Kitostechninio3Apskaitosveikla1" localSheetId="1">'Forma 4'!$O$158</definedName>
    <definedName name="VAS073_F_Kitostechninio3Apskaitosveikla1">'Forma 4'!$O$158</definedName>
    <definedName name="VAS073_F_Kitostechninio3Kitareguliuoja1" localSheetId="1">'Forma 4'!$P$158</definedName>
    <definedName name="VAS073_F_Kitostechninio3Kitareguliuoja1">'Forma 4'!$P$158</definedName>
    <definedName name="VAS073_F_Kitostechninio41IS" localSheetId="1">'Forma 4'!$D$203</definedName>
    <definedName name="VAS073_F_Kitostechninio41IS">'Forma 4'!$D$203</definedName>
    <definedName name="VAS073_F_Kitostechninio431GeriamojoVandens" localSheetId="1">'Forma 4'!$F$203</definedName>
    <definedName name="VAS073_F_Kitostechninio431GeriamojoVandens">'Forma 4'!$F$203</definedName>
    <definedName name="VAS073_F_Kitostechninio432GeriamojoVandens" localSheetId="1">'Forma 4'!$G$203</definedName>
    <definedName name="VAS073_F_Kitostechninio432GeriamojoVandens">'Forma 4'!$G$203</definedName>
    <definedName name="VAS073_F_Kitostechninio433GeriamojoVandens" localSheetId="1">'Forma 4'!$H$203</definedName>
    <definedName name="VAS073_F_Kitostechninio433GeriamojoVandens">'Forma 4'!$H$203</definedName>
    <definedName name="VAS073_F_Kitostechninio43IsViso" localSheetId="1">'Forma 4'!$E$203</definedName>
    <definedName name="VAS073_F_Kitostechninio43IsViso">'Forma 4'!$E$203</definedName>
    <definedName name="VAS073_F_Kitostechninio441NuotekuSurinkimas" localSheetId="1">'Forma 4'!$J$203</definedName>
    <definedName name="VAS073_F_Kitostechninio441NuotekuSurinkimas">'Forma 4'!$J$203</definedName>
    <definedName name="VAS073_F_Kitostechninio442NuotekuValymas" localSheetId="1">'Forma 4'!$K$203</definedName>
    <definedName name="VAS073_F_Kitostechninio442NuotekuValymas">'Forma 4'!$K$203</definedName>
    <definedName name="VAS073_F_Kitostechninio443NuotekuDumblo" localSheetId="1">'Forma 4'!$L$203</definedName>
    <definedName name="VAS073_F_Kitostechninio443NuotekuDumblo">'Forma 4'!$L$203</definedName>
    <definedName name="VAS073_F_Kitostechninio44IsViso" localSheetId="1">'Forma 4'!$I$203</definedName>
    <definedName name="VAS073_F_Kitostechninio44IsViso">'Forma 4'!$I$203</definedName>
    <definedName name="VAS073_F_Kitostechninio45PavirsiniuNuoteku" localSheetId="1">'Forma 4'!$M$203</definedName>
    <definedName name="VAS073_F_Kitostechninio45PavirsiniuNuoteku">'Forma 4'!$M$203</definedName>
    <definedName name="VAS073_F_Kitostechninio46KitosReguliuojamosios" localSheetId="1">'Forma 4'!$N$203</definedName>
    <definedName name="VAS073_F_Kitostechninio46KitosReguliuojamosios">'Forma 4'!$N$203</definedName>
    <definedName name="VAS073_F_Kitostechninio47KitosVeiklos" localSheetId="1">'Forma 4'!$Q$203</definedName>
    <definedName name="VAS073_F_Kitostechninio47KitosVeiklos">'Forma 4'!$Q$203</definedName>
    <definedName name="VAS073_F_Kitostechninio4Apskaitosveikla1" localSheetId="1">'Forma 4'!$O$203</definedName>
    <definedName name="VAS073_F_Kitostechninio4Apskaitosveikla1">'Forma 4'!$O$203</definedName>
    <definedName name="VAS073_F_Kitostechninio4Kitareguliuoja1" localSheetId="1">'Forma 4'!$P$203</definedName>
    <definedName name="VAS073_F_Kitostechninio4Kitareguliuoja1">'Forma 4'!$P$203</definedName>
    <definedName name="VAS073_F_Kitumokesciusa11IS" localSheetId="1">'Forma 4'!$D$64</definedName>
    <definedName name="VAS073_F_Kitumokesciusa11IS">'Forma 4'!$D$64</definedName>
    <definedName name="VAS073_F_Kitumokesciusa131GeriamojoVandens" localSheetId="1">'Forma 4'!$F$64</definedName>
    <definedName name="VAS073_F_Kitumokesciusa131GeriamojoVandens">'Forma 4'!$F$64</definedName>
    <definedName name="VAS073_F_Kitumokesciusa132GeriamojoVandens" localSheetId="1">'Forma 4'!$G$64</definedName>
    <definedName name="VAS073_F_Kitumokesciusa132GeriamojoVandens">'Forma 4'!$G$64</definedName>
    <definedName name="VAS073_F_Kitumokesciusa133GeriamojoVandens" localSheetId="1">'Forma 4'!$H$64</definedName>
    <definedName name="VAS073_F_Kitumokesciusa133GeriamojoVandens">'Forma 4'!$H$64</definedName>
    <definedName name="VAS073_F_Kitumokesciusa13IsViso" localSheetId="1">'Forma 4'!$E$64</definedName>
    <definedName name="VAS073_F_Kitumokesciusa13IsViso">'Forma 4'!$E$64</definedName>
    <definedName name="VAS073_F_Kitumokesciusa141NuotekuSurinkimas" localSheetId="1">'Forma 4'!$J$64</definedName>
    <definedName name="VAS073_F_Kitumokesciusa141NuotekuSurinkimas">'Forma 4'!$J$64</definedName>
    <definedName name="VAS073_F_Kitumokesciusa142NuotekuValymas" localSheetId="1">'Forma 4'!$K$64</definedName>
    <definedName name="VAS073_F_Kitumokesciusa142NuotekuValymas">'Forma 4'!$K$64</definedName>
    <definedName name="VAS073_F_Kitumokesciusa143NuotekuDumblo" localSheetId="1">'Forma 4'!$L$64</definedName>
    <definedName name="VAS073_F_Kitumokesciusa143NuotekuDumblo">'Forma 4'!$L$64</definedName>
    <definedName name="VAS073_F_Kitumokesciusa14IsViso" localSheetId="1">'Forma 4'!$I$64</definedName>
    <definedName name="VAS073_F_Kitumokesciusa14IsViso">'Forma 4'!$I$64</definedName>
    <definedName name="VAS073_F_Kitumokesciusa15PavirsiniuNuoteku" localSheetId="1">'Forma 4'!$M$64</definedName>
    <definedName name="VAS073_F_Kitumokesciusa15PavirsiniuNuoteku">'Forma 4'!$M$64</definedName>
    <definedName name="VAS073_F_Kitumokesciusa16KitosReguliuojamosios" localSheetId="1">'Forma 4'!$N$64</definedName>
    <definedName name="VAS073_F_Kitumokesciusa16KitosReguliuojamosios">'Forma 4'!$N$64</definedName>
    <definedName name="VAS073_F_Kitumokesciusa17KitosVeiklos" localSheetId="1">'Forma 4'!$Q$64</definedName>
    <definedName name="VAS073_F_Kitumokesciusa17KitosVeiklos">'Forma 4'!$Q$64</definedName>
    <definedName name="VAS073_F_Kitumokesciusa1Apskaitosveikla1" localSheetId="1">'Forma 4'!$O$64</definedName>
    <definedName name="VAS073_F_Kitumokesciusa1Apskaitosveikla1">'Forma 4'!$O$64</definedName>
    <definedName name="VAS073_F_Kitumokesciusa1Kitareguliuoja1" localSheetId="1">'Forma 4'!$P$64</definedName>
    <definedName name="VAS073_F_Kitumokesciusa1Kitareguliuoja1">'Forma 4'!$P$64</definedName>
    <definedName name="VAS073_F_Kitumokesciusa21IS" localSheetId="1">'Forma 4'!$D$117</definedName>
    <definedName name="VAS073_F_Kitumokesciusa21IS">'Forma 4'!$D$117</definedName>
    <definedName name="VAS073_F_Kitumokesciusa231GeriamojoVandens" localSheetId="1">'Forma 4'!$F$117</definedName>
    <definedName name="VAS073_F_Kitumokesciusa231GeriamojoVandens">'Forma 4'!$F$117</definedName>
    <definedName name="VAS073_F_Kitumokesciusa232GeriamojoVandens" localSheetId="1">'Forma 4'!$G$117</definedName>
    <definedName name="VAS073_F_Kitumokesciusa232GeriamojoVandens">'Forma 4'!$G$117</definedName>
    <definedName name="VAS073_F_Kitumokesciusa233GeriamojoVandens" localSheetId="1">'Forma 4'!$H$117</definedName>
    <definedName name="VAS073_F_Kitumokesciusa233GeriamojoVandens">'Forma 4'!$H$117</definedName>
    <definedName name="VAS073_F_Kitumokesciusa23IsViso" localSheetId="1">'Forma 4'!$E$117</definedName>
    <definedName name="VAS073_F_Kitumokesciusa23IsViso">'Forma 4'!$E$117</definedName>
    <definedName name="VAS073_F_Kitumokesciusa241NuotekuSurinkimas" localSheetId="1">'Forma 4'!$J$117</definedName>
    <definedName name="VAS073_F_Kitumokesciusa241NuotekuSurinkimas">'Forma 4'!$J$117</definedName>
    <definedName name="VAS073_F_Kitumokesciusa242NuotekuValymas" localSheetId="1">'Forma 4'!$K$117</definedName>
    <definedName name="VAS073_F_Kitumokesciusa242NuotekuValymas">'Forma 4'!$K$117</definedName>
    <definedName name="VAS073_F_Kitumokesciusa243NuotekuDumblo" localSheetId="1">'Forma 4'!$L$117</definedName>
    <definedName name="VAS073_F_Kitumokesciusa243NuotekuDumblo">'Forma 4'!$L$117</definedName>
    <definedName name="VAS073_F_Kitumokesciusa24IsViso" localSheetId="1">'Forma 4'!$I$117</definedName>
    <definedName name="VAS073_F_Kitumokesciusa24IsViso">'Forma 4'!$I$117</definedName>
    <definedName name="VAS073_F_Kitumokesciusa25PavirsiniuNuoteku" localSheetId="1">'Forma 4'!$M$117</definedName>
    <definedName name="VAS073_F_Kitumokesciusa25PavirsiniuNuoteku">'Forma 4'!$M$117</definedName>
    <definedName name="VAS073_F_Kitumokesciusa26KitosReguliuojamosios" localSheetId="1">'Forma 4'!$N$117</definedName>
    <definedName name="VAS073_F_Kitumokesciusa26KitosReguliuojamosios">'Forma 4'!$N$117</definedName>
    <definedName name="VAS073_F_Kitumokesciusa27KitosVeiklos" localSheetId="1">'Forma 4'!$Q$117</definedName>
    <definedName name="VAS073_F_Kitumokesciusa27KitosVeiklos">'Forma 4'!$Q$117</definedName>
    <definedName name="VAS073_F_Kitumokesciusa2Apskaitosveikla1" localSheetId="1">'Forma 4'!$O$117</definedName>
    <definedName name="VAS073_F_Kitumokesciusa2Apskaitosveikla1">'Forma 4'!$O$117</definedName>
    <definedName name="VAS073_F_Kitumokesciusa2Kitareguliuoja1" localSheetId="1">'Forma 4'!$P$117</definedName>
    <definedName name="VAS073_F_Kitumokesciusa2Kitareguliuoja1">'Forma 4'!$P$117</definedName>
    <definedName name="VAS073_F_Kitumokesciusa31IS" localSheetId="1">'Forma 4'!$D$169</definedName>
    <definedName name="VAS073_F_Kitumokesciusa31IS">'Forma 4'!$D$169</definedName>
    <definedName name="VAS073_F_Kitumokesciusa331GeriamojoVandens" localSheetId="1">'Forma 4'!$F$169</definedName>
    <definedName name="VAS073_F_Kitumokesciusa331GeriamojoVandens">'Forma 4'!$F$169</definedName>
    <definedName name="VAS073_F_Kitumokesciusa332GeriamojoVandens" localSheetId="1">'Forma 4'!$G$169</definedName>
    <definedName name="VAS073_F_Kitumokesciusa332GeriamojoVandens">'Forma 4'!$G$169</definedName>
    <definedName name="VAS073_F_Kitumokesciusa333GeriamojoVandens" localSheetId="1">'Forma 4'!$H$169</definedName>
    <definedName name="VAS073_F_Kitumokesciusa333GeriamojoVandens">'Forma 4'!$H$169</definedName>
    <definedName name="VAS073_F_Kitumokesciusa33IsViso" localSheetId="1">'Forma 4'!$E$169</definedName>
    <definedName name="VAS073_F_Kitumokesciusa33IsViso">'Forma 4'!$E$169</definedName>
    <definedName name="VAS073_F_Kitumokesciusa341NuotekuSurinkimas" localSheetId="1">'Forma 4'!$J$169</definedName>
    <definedName name="VAS073_F_Kitumokesciusa341NuotekuSurinkimas">'Forma 4'!$J$169</definedName>
    <definedName name="VAS073_F_Kitumokesciusa342NuotekuValymas" localSheetId="1">'Forma 4'!$K$169</definedName>
    <definedName name="VAS073_F_Kitumokesciusa342NuotekuValymas">'Forma 4'!$K$169</definedName>
    <definedName name="VAS073_F_Kitumokesciusa343NuotekuDumblo" localSheetId="1">'Forma 4'!$L$169</definedName>
    <definedName name="VAS073_F_Kitumokesciusa343NuotekuDumblo">'Forma 4'!$L$169</definedName>
    <definedName name="VAS073_F_Kitumokesciusa34IsViso" localSheetId="1">'Forma 4'!$I$169</definedName>
    <definedName name="VAS073_F_Kitumokesciusa34IsViso">'Forma 4'!$I$169</definedName>
    <definedName name="VAS073_F_Kitumokesciusa35PavirsiniuNuoteku" localSheetId="1">'Forma 4'!$M$169</definedName>
    <definedName name="VAS073_F_Kitumokesciusa35PavirsiniuNuoteku">'Forma 4'!$M$169</definedName>
    <definedName name="VAS073_F_Kitumokesciusa36KitosReguliuojamosios" localSheetId="1">'Forma 4'!$N$169</definedName>
    <definedName name="VAS073_F_Kitumokesciusa36KitosReguliuojamosios">'Forma 4'!$N$169</definedName>
    <definedName name="VAS073_F_Kitumokesciusa37KitosVeiklos" localSheetId="1">'Forma 4'!$Q$169</definedName>
    <definedName name="VAS073_F_Kitumokesciusa37KitosVeiklos">'Forma 4'!$Q$169</definedName>
    <definedName name="VAS073_F_Kitumokesciusa3Apskaitosveikla1" localSheetId="1">'Forma 4'!$O$169</definedName>
    <definedName name="VAS073_F_Kitumokesciusa3Apskaitosveikla1">'Forma 4'!$O$169</definedName>
    <definedName name="VAS073_F_Kitumokesciusa3Kitareguliuoja1" localSheetId="1">'Forma 4'!$P$169</definedName>
    <definedName name="VAS073_F_Kitumokesciusa3Kitareguliuoja1">'Forma 4'!$P$169</definedName>
    <definedName name="VAS073_F_Kitumokesciusa41IS" localSheetId="1">'Forma 4'!$D$214</definedName>
    <definedName name="VAS073_F_Kitumokesciusa41IS">'Forma 4'!$D$214</definedName>
    <definedName name="VAS073_F_Kitumokesciusa431GeriamojoVandens" localSheetId="1">'Forma 4'!$F$214</definedName>
    <definedName name="VAS073_F_Kitumokesciusa431GeriamojoVandens">'Forma 4'!$F$214</definedName>
    <definedName name="VAS073_F_Kitumokesciusa432GeriamojoVandens" localSheetId="1">'Forma 4'!$G$214</definedName>
    <definedName name="VAS073_F_Kitumokesciusa432GeriamojoVandens">'Forma 4'!$G$214</definedName>
    <definedName name="VAS073_F_Kitumokesciusa433GeriamojoVandens" localSheetId="1">'Forma 4'!$H$214</definedName>
    <definedName name="VAS073_F_Kitumokesciusa433GeriamojoVandens">'Forma 4'!$H$214</definedName>
    <definedName name="VAS073_F_Kitumokesciusa43IsViso" localSheetId="1">'Forma 4'!$E$214</definedName>
    <definedName name="VAS073_F_Kitumokesciusa43IsViso">'Forma 4'!$E$214</definedName>
    <definedName name="VAS073_F_Kitumokesciusa441NuotekuSurinkimas" localSheetId="1">'Forma 4'!$J$214</definedName>
    <definedName name="VAS073_F_Kitumokesciusa441NuotekuSurinkimas">'Forma 4'!$J$214</definedName>
    <definedName name="VAS073_F_Kitumokesciusa442NuotekuValymas" localSheetId="1">'Forma 4'!$K$214</definedName>
    <definedName name="VAS073_F_Kitumokesciusa442NuotekuValymas">'Forma 4'!$K$214</definedName>
    <definedName name="VAS073_F_Kitumokesciusa443NuotekuDumblo" localSheetId="1">'Forma 4'!$L$214</definedName>
    <definedName name="VAS073_F_Kitumokesciusa443NuotekuDumblo">'Forma 4'!$L$214</definedName>
    <definedName name="VAS073_F_Kitumokesciusa44IsViso" localSheetId="1">'Forma 4'!$I$214</definedName>
    <definedName name="VAS073_F_Kitumokesciusa44IsViso">'Forma 4'!$I$214</definedName>
    <definedName name="VAS073_F_Kitumokesciusa45PavirsiniuNuoteku" localSheetId="1">'Forma 4'!$M$214</definedName>
    <definedName name="VAS073_F_Kitumokesciusa45PavirsiniuNuoteku">'Forma 4'!$M$214</definedName>
    <definedName name="VAS073_F_Kitumokesciusa46KitosReguliuojamosios" localSheetId="1">'Forma 4'!$N$214</definedName>
    <definedName name="VAS073_F_Kitumokesciusa46KitosReguliuojamosios">'Forma 4'!$N$214</definedName>
    <definedName name="VAS073_F_Kitumokesciusa47KitosVeiklos" localSheetId="1">'Forma 4'!$Q$214</definedName>
    <definedName name="VAS073_F_Kitumokesciusa47KitosVeiklos">'Forma 4'!$Q$214</definedName>
    <definedName name="VAS073_F_Kitumokesciusa4Apskaitosveikla1" localSheetId="1">'Forma 4'!$O$214</definedName>
    <definedName name="VAS073_F_Kitumokesciusa4Apskaitosveikla1">'Forma 4'!$O$214</definedName>
    <definedName name="VAS073_F_Kitumokesciusa4Kitareguliuoja1" localSheetId="1">'Forma 4'!$P$214</definedName>
    <definedName name="VAS073_F_Kitumokesciusa4Kitareguliuoja1">'Forma 4'!$P$214</definedName>
    <definedName name="VAS073_F_Kitupaslaugupi11IS" localSheetId="1">'Forma 4'!$D$88</definedName>
    <definedName name="VAS073_F_Kitupaslaugupi11IS">'Forma 4'!$D$88</definedName>
    <definedName name="VAS073_F_Kitupaslaugupi131GeriamojoVandens" localSheetId="1">'Forma 4'!$F$88</definedName>
    <definedName name="VAS073_F_Kitupaslaugupi131GeriamojoVandens">'Forma 4'!$F$88</definedName>
    <definedName name="VAS073_F_Kitupaslaugupi132GeriamojoVandens" localSheetId="1">'Forma 4'!$G$88</definedName>
    <definedName name="VAS073_F_Kitupaslaugupi132GeriamojoVandens">'Forma 4'!$G$88</definedName>
    <definedName name="VAS073_F_Kitupaslaugupi133GeriamojoVandens" localSheetId="1">'Forma 4'!$H$88</definedName>
    <definedName name="VAS073_F_Kitupaslaugupi133GeriamojoVandens">'Forma 4'!$H$88</definedName>
    <definedName name="VAS073_F_Kitupaslaugupi13IsViso" localSheetId="1">'Forma 4'!$E$88</definedName>
    <definedName name="VAS073_F_Kitupaslaugupi13IsViso">'Forma 4'!$E$88</definedName>
    <definedName name="VAS073_F_Kitupaslaugupi141NuotekuSurinkimas" localSheetId="1">'Forma 4'!$J$88</definedName>
    <definedName name="VAS073_F_Kitupaslaugupi141NuotekuSurinkimas">'Forma 4'!$J$88</definedName>
    <definedName name="VAS073_F_Kitupaslaugupi142NuotekuValymas" localSheetId="1">'Forma 4'!$K$88</definedName>
    <definedName name="VAS073_F_Kitupaslaugupi142NuotekuValymas">'Forma 4'!$K$88</definedName>
    <definedName name="VAS073_F_Kitupaslaugupi143NuotekuDumblo" localSheetId="1">'Forma 4'!$L$88</definedName>
    <definedName name="VAS073_F_Kitupaslaugupi143NuotekuDumblo">'Forma 4'!$L$88</definedName>
    <definedName name="VAS073_F_Kitupaslaugupi14IsViso" localSheetId="1">'Forma 4'!$I$88</definedName>
    <definedName name="VAS073_F_Kitupaslaugupi14IsViso">'Forma 4'!$I$88</definedName>
    <definedName name="VAS073_F_Kitupaslaugupi15PavirsiniuNuoteku" localSheetId="1">'Forma 4'!$M$88</definedName>
    <definedName name="VAS073_F_Kitupaslaugupi15PavirsiniuNuoteku">'Forma 4'!$M$88</definedName>
    <definedName name="VAS073_F_Kitupaslaugupi16KitosReguliuojamosios" localSheetId="1">'Forma 4'!$N$88</definedName>
    <definedName name="VAS073_F_Kitupaslaugupi16KitosReguliuojamosios">'Forma 4'!$N$88</definedName>
    <definedName name="VAS073_F_Kitupaslaugupi17KitosVeiklos" localSheetId="1">'Forma 4'!$Q$88</definedName>
    <definedName name="VAS073_F_Kitupaslaugupi17KitosVeiklos">'Forma 4'!$Q$88</definedName>
    <definedName name="VAS073_F_Kitupaslaugupi1Apskaitosveikla1" localSheetId="1">'Forma 4'!$O$88</definedName>
    <definedName name="VAS073_F_Kitupaslaugupi1Apskaitosveikla1">'Forma 4'!$O$88</definedName>
    <definedName name="VAS073_F_Kitupaslaugupi1Kitareguliuoja1" localSheetId="1">'Forma 4'!$P$88</definedName>
    <definedName name="VAS073_F_Kitupaslaugupi1Kitareguliuoja1">'Forma 4'!$P$88</definedName>
    <definedName name="VAS073_F_Kitupaslaugupi21IS" localSheetId="1">'Forma 4'!$D$141</definedName>
    <definedName name="VAS073_F_Kitupaslaugupi21IS">'Forma 4'!$D$141</definedName>
    <definedName name="VAS073_F_Kitupaslaugupi231GeriamojoVandens" localSheetId="1">'Forma 4'!$F$141</definedName>
    <definedName name="VAS073_F_Kitupaslaugupi231GeriamojoVandens">'Forma 4'!$F$141</definedName>
    <definedName name="VAS073_F_Kitupaslaugupi232GeriamojoVandens" localSheetId="1">'Forma 4'!$G$141</definedName>
    <definedName name="VAS073_F_Kitupaslaugupi232GeriamojoVandens">'Forma 4'!$G$141</definedName>
    <definedName name="VAS073_F_Kitupaslaugupi233GeriamojoVandens" localSheetId="1">'Forma 4'!$H$141</definedName>
    <definedName name="VAS073_F_Kitupaslaugupi233GeriamojoVandens">'Forma 4'!$H$141</definedName>
    <definedName name="VAS073_F_Kitupaslaugupi23IsViso" localSheetId="1">'Forma 4'!$E$141</definedName>
    <definedName name="VAS073_F_Kitupaslaugupi23IsViso">'Forma 4'!$E$141</definedName>
    <definedName name="VAS073_F_Kitupaslaugupi241NuotekuSurinkimas" localSheetId="1">'Forma 4'!$J$141</definedName>
    <definedName name="VAS073_F_Kitupaslaugupi241NuotekuSurinkimas">'Forma 4'!$J$141</definedName>
    <definedName name="VAS073_F_Kitupaslaugupi242NuotekuValymas" localSheetId="1">'Forma 4'!$K$141</definedName>
    <definedName name="VAS073_F_Kitupaslaugupi242NuotekuValymas">'Forma 4'!$K$141</definedName>
    <definedName name="VAS073_F_Kitupaslaugupi243NuotekuDumblo" localSheetId="1">'Forma 4'!$L$141</definedName>
    <definedName name="VAS073_F_Kitupaslaugupi243NuotekuDumblo">'Forma 4'!$L$141</definedName>
    <definedName name="VAS073_F_Kitupaslaugupi24IsViso" localSheetId="1">'Forma 4'!$I$141</definedName>
    <definedName name="VAS073_F_Kitupaslaugupi24IsViso">'Forma 4'!$I$141</definedName>
    <definedName name="VAS073_F_Kitupaslaugupi25PavirsiniuNuoteku" localSheetId="1">'Forma 4'!$M$141</definedName>
    <definedName name="VAS073_F_Kitupaslaugupi25PavirsiniuNuoteku">'Forma 4'!$M$141</definedName>
    <definedName name="VAS073_F_Kitupaslaugupi26KitosReguliuojamosios" localSheetId="1">'Forma 4'!$N$141</definedName>
    <definedName name="VAS073_F_Kitupaslaugupi26KitosReguliuojamosios">'Forma 4'!$N$141</definedName>
    <definedName name="VAS073_F_Kitupaslaugupi27KitosVeiklos" localSheetId="1">'Forma 4'!$Q$141</definedName>
    <definedName name="VAS073_F_Kitupaslaugupi27KitosVeiklos">'Forma 4'!$Q$141</definedName>
    <definedName name="VAS073_F_Kitupaslaugupi2Apskaitosveikla1" localSheetId="1">'Forma 4'!$O$141</definedName>
    <definedName name="VAS073_F_Kitupaslaugupi2Apskaitosveikla1">'Forma 4'!$O$141</definedName>
    <definedName name="VAS073_F_Kitupaslaugupi2Kitareguliuoja1" localSheetId="1">'Forma 4'!$P$141</definedName>
    <definedName name="VAS073_F_Kitupaslaugupi2Kitareguliuoja1">'Forma 4'!$P$141</definedName>
    <definedName name="VAS073_F_Kitupaslaugupi31IS" localSheetId="1">'Forma 4'!$D$239</definedName>
    <definedName name="VAS073_F_Kitupaslaugupi31IS">'Forma 4'!$D$239</definedName>
    <definedName name="VAS073_F_Kitupaslaugupi331GeriamojoVandens" localSheetId="1">'Forma 4'!$F$239</definedName>
    <definedName name="VAS073_F_Kitupaslaugupi331GeriamojoVandens">'Forma 4'!$F$239</definedName>
    <definedName name="VAS073_F_Kitupaslaugupi332GeriamojoVandens" localSheetId="1">'Forma 4'!$G$239</definedName>
    <definedName name="VAS073_F_Kitupaslaugupi332GeriamojoVandens">'Forma 4'!$G$239</definedName>
    <definedName name="VAS073_F_Kitupaslaugupi333GeriamojoVandens" localSheetId="1">'Forma 4'!$H$239</definedName>
    <definedName name="VAS073_F_Kitupaslaugupi333GeriamojoVandens">'Forma 4'!$H$239</definedName>
    <definedName name="VAS073_F_Kitupaslaugupi33IsViso" localSheetId="1">'Forma 4'!$E$239</definedName>
    <definedName name="VAS073_F_Kitupaslaugupi33IsViso">'Forma 4'!$E$239</definedName>
    <definedName name="VAS073_F_Kitupaslaugupi341NuotekuSurinkimas" localSheetId="1">'Forma 4'!$J$239</definedName>
    <definedName name="VAS073_F_Kitupaslaugupi341NuotekuSurinkimas">'Forma 4'!$J$239</definedName>
    <definedName name="VAS073_F_Kitupaslaugupi342NuotekuValymas" localSheetId="1">'Forma 4'!$K$239</definedName>
    <definedName name="VAS073_F_Kitupaslaugupi342NuotekuValymas">'Forma 4'!$K$239</definedName>
    <definedName name="VAS073_F_Kitupaslaugupi343NuotekuDumblo" localSheetId="1">'Forma 4'!$L$239</definedName>
    <definedName name="VAS073_F_Kitupaslaugupi343NuotekuDumblo">'Forma 4'!$L$239</definedName>
    <definedName name="VAS073_F_Kitupaslaugupi34IsViso" localSheetId="1">'Forma 4'!$I$239</definedName>
    <definedName name="VAS073_F_Kitupaslaugupi34IsViso">'Forma 4'!$I$239</definedName>
    <definedName name="VAS073_F_Kitupaslaugupi35PavirsiniuNuoteku" localSheetId="1">'Forma 4'!$M$239</definedName>
    <definedName name="VAS073_F_Kitupaslaugupi35PavirsiniuNuoteku">'Forma 4'!$M$239</definedName>
    <definedName name="VAS073_F_Kitupaslaugupi36KitosReguliuojamosios" localSheetId="1">'Forma 4'!$N$239</definedName>
    <definedName name="VAS073_F_Kitupaslaugupi36KitosReguliuojamosios">'Forma 4'!$N$239</definedName>
    <definedName name="VAS073_F_Kitupaslaugupi37KitosVeiklos" localSheetId="1">'Forma 4'!$Q$239</definedName>
    <definedName name="VAS073_F_Kitupaslaugupi37KitosVeiklos">'Forma 4'!$Q$239</definedName>
    <definedName name="VAS073_F_Kitupaslaugupi3Apskaitosveikla1" localSheetId="1">'Forma 4'!$O$239</definedName>
    <definedName name="VAS073_F_Kitupaslaugupi3Apskaitosveikla1">'Forma 4'!$O$239</definedName>
    <definedName name="VAS073_F_Kitupaslaugupi3Kitareguliuoja1" localSheetId="1">'Forma 4'!$P$239</definedName>
    <definedName name="VAS073_F_Kitupaslaugupi3Kitareguliuoja1">'Forma 4'!$P$239</definedName>
    <definedName name="VAS073_F_Konsultaciniup11IS" localSheetId="1">'Forma 4'!$D$71</definedName>
    <definedName name="VAS073_F_Konsultaciniup11IS">'Forma 4'!$D$71</definedName>
    <definedName name="VAS073_F_Konsultaciniup131GeriamojoVandens" localSheetId="1">'Forma 4'!$F$71</definedName>
    <definedName name="VAS073_F_Konsultaciniup131GeriamojoVandens">'Forma 4'!$F$71</definedName>
    <definedName name="VAS073_F_Konsultaciniup132GeriamojoVandens" localSheetId="1">'Forma 4'!$G$71</definedName>
    <definedName name="VAS073_F_Konsultaciniup132GeriamojoVandens">'Forma 4'!$G$71</definedName>
    <definedName name="VAS073_F_Konsultaciniup133GeriamojoVandens" localSheetId="1">'Forma 4'!$H$71</definedName>
    <definedName name="VAS073_F_Konsultaciniup133GeriamojoVandens">'Forma 4'!$H$71</definedName>
    <definedName name="VAS073_F_Konsultaciniup13IsViso" localSheetId="1">'Forma 4'!$E$71</definedName>
    <definedName name="VAS073_F_Konsultaciniup13IsViso">'Forma 4'!$E$71</definedName>
    <definedName name="VAS073_F_Konsultaciniup141NuotekuSurinkimas" localSheetId="1">'Forma 4'!$J$71</definedName>
    <definedName name="VAS073_F_Konsultaciniup141NuotekuSurinkimas">'Forma 4'!$J$71</definedName>
    <definedName name="VAS073_F_Konsultaciniup142NuotekuValymas" localSheetId="1">'Forma 4'!$K$71</definedName>
    <definedName name="VAS073_F_Konsultaciniup142NuotekuValymas">'Forma 4'!$K$71</definedName>
    <definedName name="VAS073_F_Konsultaciniup143NuotekuDumblo" localSheetId="1">'Forma 4'!$L$71</definedName>
    <definedName name="VAS073_F_Konsultaciniup143NuotekuDumblo">'Forma 4'!$L$71</definedName>
    <definedName name="VAS073_F_Konsultaciniup14IsViso" localSheetId="1">'Forma 4'!$I$71</definedName>
    <definedName name="VAS073_F_Konsultaciniup14IsViso">'Forma 4'!$I$71</definedName>
    <definedName name="VAS073_F_Konsultaciniup15PavirsiniuNuoteku" localSheetId="1">'Forma 4'!$M$71</definedName>
    <definedName name="VAS073_F_Konsultaciniup15PavirsiniuNuoteku">'Forma 4'!$M$71</definedName>
    <definedName name="VAS073_F_Konsultaciniup16KitosReguliuojamosios" localSheetId="1">'Forma 4'!$N$71</definedName>
    <definedName name="VAS073_F_Konsultaciniup16KitosReguliuojamosios">'Forma 4'!$N$71</definedName>
    <definedName name="VAS073_F_Konsultaciniup17KitosVeiklos" localSheetId="1">'Forma 4'!$Q$71</definedName>
    <definedName name="VAS073_F_Konsultaciniup17KitosVeiklos">'Forma 4'!$Q$71</definedName>
    <definedName name="VAS073_F_Konsultaciniup1Apskaitosveikla1" localSheetId="1">'Forma 4'!$O$71</definedName>
    <definedName name="VAS073_F_Konsultaciniup1Apskaitosveikla1">'Forma 4'!$O$71</definedName>
    <definedName name="VAS073_F_Konsultaciniup1Kitareguliuoja1" localSheetId="1">'Forma 4'!$P$71</definedName>
    <definedName name="VAS073_F_Konsultaciniup1Kitareguliuoja1">'Forma 4'!$P$71</definedName>
    <definedName name="VAS073_F_Konsultaciniup21IS" localSheetId="1">'Forma 4'!$D$124</definedName>
    <definedName name="VAS073_F_Konsultaciniup21IS">'Forma 4'!$D$124</definedName>
    <definedName name="VAS073_F_Konsultaciniup231GeriamojoVandens" localSheetId="1">'Forma 4'!$F$124</definedName>
    <definedName name="VAS073_F_Konsultaciniup231GeriamojoVandens">'Forma 4'!$F$124</definedName>
    <definedName name="VAS073_F_Konsultaciniup232GeriamojoVandens" localSheetId="1">'Forma 4'!$G$124</definedName>
    <definedName name="VAS073_F_Konsultaciniup232GeriamojoVandens">'Forma 4'!$G$124</definedName>
    <definedName name="VAS073_F_Konsultaciniup233GeriamojoVandens" localSheetId="1">'Forma 4'!$H$124</definedName>
    <definedName name="VAS073_F_Konsultaciniup233GeriamojoVandens">'Forma 4'!$H$124</definedName>
    <definedName name="VAS073_F_Konsultaciniup23IsViso" localSheetId="1">'Forma 4'!$E$124</definedName>
    <definedName name="VAS073_F_Konsultaciniup23IsViso">'Forma 4'!$E$124</definedName>
    <definedName name="VAS073_F_Konsultaciniup241NuotekuSurinkimas" localSheetId="1">'Forma 4'!$J$124</definedName>
    <definedName name="VAS073_F_Konsultaciniup241NuotekuSurinkimas">'Forma 4'!$J$124</definedName>
    <definedName name="VAS073_F_Konsultaciniup242NuotekuValymas" localSheetId="1">'Forma 4'!$K$124</definedName>
    <definedName name="VAS073_F_Konsultaciniup242NuotekuValymas">'Forma 4'!$K$124</definedName>
    <definedName name="VAS073_F_Konsultaciniup243NuotekuDumblo" localSheetId="1">'Forma 4'!$L$124</definedName>
    <definedName name="VAS073_F_Konsultaciniup243NuotekuDumblo">'Forma 4'!$L$124</definedName>
    <definedName name="VAS073_F_Konsultaciniup24IsViso" localSheetId="1">'Forma 4'!$I$124</definedName>
    <definedName name="VAS073_F_Konsultaciniup24IsViso">'Forma 4'!$I$124</definedName>
    <definedName name="VAS073_F_Konsultaciniup25PavirsiniuNuoteku" localSheetId="1">'Forma 4'!$M$124</definedName>
    <definedName name="VAS073_F_Konsultaciniup25PavirsiniuNuoteku">'Forma 4'!$M$124</definedName>
    <definedName name="VAS073_F_Konsultaciniup26KitosReguliuojamosios" localSheetId="1">'Forma 4'!$N$124</definedName>
    <definedName name="VAS073_F_Konsultaciniup26KitosReguliuojamosios">'Forma 4'!$N$124</definedName>
    <definedName name="VAS073_F_Konsultaciniup27KitosVeiklos" localSheetId="1">'Forma 4'!$Q$124</definedName>
    <definedName name="VAS073_F_Konsultaciniup27KitosVeiklos">'Forma 4'!$Q$124</definedName>
    <definedName name="VAS073_F_Konsultaciniup2Apskaitosveikla1" localSheetId="1">'Forma 4'!$O$124</definedName>
    <definedName name="VAS073_F_Konsultaciniup2Apskaitosveikla1">'Forma 4'!$O$124</definedName>
    <definedName name="VAS073_F_Konsultaciniup2Kitareguliuoja1" localSheetId="1">'Forma 4'!$P$124</definedName>
    <definedName name="VAS073_F_Konsultaciniup2Kitareguliuoja1">'Forma 4'!$P$124</definedName>
    <definedName name="VAS073_F_Konsultaciniup31IS" localSheetId="1">'Forma 4'!$D$176</definedName>
    <definedName name="VAS073_F_Konsultaciniup31IS">'Forma 4'!$D$176</definedName>
    <definedName name="VAS073_F_Konsultaciniup331GeriamojoVandens" localSheetId="1">'Forma 4'!$F$176</definedName>
    <definedName name="VAS073_F_Konsultaciniup331GeriamojoVandens">'Forma 4'!$F$176</definedName>
    <definedName name="VAS073_F_Konsultaciniup332GeriamojoVandens" localSheetId="1">'Forma 4'!$G$176</definedName>
    <definedName name="VAS073_F_Konsultaciniup332GeriamojoVandens">'Forma 4'!$G$176</definedName>
    <definedName name="VAS073_F_Konsultaciniup333GeriamojoVandens" localSheetId="1">'Forma 4'!$H$176</definedName>
    <definedName name="VAS073_F_Konsultaciniup333GeriamojoVandens">'Forma 4'!$H$176</definedName>
    <definedName name="VAS073_F_Konsultaciniup33IsViso" localSheetId="1">'Forma 4'!$E$176</definedName>
    <definedName name="VAS073_F_Konsultaciniup33IsViso">'Forma 4'!$E$176</definedName>
    <definedName name="VAS073_F_Konsultaciniup341NuotekuSurinkimas" localSheetId="1">'Forma 4'!$J$176</definedName>
    <definedName name="VAS073_F_Konsultaciniup341NuotekuSurinkimas">'Forma 4'!$J$176</definedName>
    <definedName name="VAS073_F_Konsultaciniup342NuotekuValymas" localSheetId="1">'Forma 4'!$K$176</definedName>
    <definedName name="VAS073_F_Konsultaciniup342NuotekuValymas">'Forma 4'!$K$176</definedName>
    <definedName name="VAS073_F_Konsultaciniup343NuotekuDumblo" localSheetId="1">'Forma 4'!$L$176</definedName>
    <definedName name="VAS073_F_Konsultaciniup343NuotekuDumblo">'Forma 4'!$L$176</definedName>
    <definedName name="VAS073_F_Konsultaciniup34IsViso" localSheetId="1">'Forma 4'!$I$176</definedName>
    <definedName name="VAS073_F_Konsultaciniup34IsViso">'Forma 4'!$I$176</definedName>
    <definedName name="VAS073_F_Konsultaciniup35PavirsiniuNuoteku" localSheetId="1">'Forma 4'!$M$176</definedName>
    <definedName name="VAS073_F_Konsultaciniup35PavirsiniuNuoteku">'Forma 4'!$M$176</definedName>
    <definedName name="VAS073_F_Konsultaciniup36KitosReguliuojamosios" localSheetId="1">'Forma 4'!$N$176</definedName>
    <definedName name="VAS073_F_Konsultaciniup36KitosReguliuojamosios">'Forma 4'!$N$176</definedName>
    <definedName name="VAS073_F_Konsultaciniup37KitosVeiklos" localSheetId="1">'Forma 4'!$Q$176</definedName>
    <definedName name="VAS073_F_Konsultaciniup37KitosVeiklos">'Forma 4'!$Q$176</definedName>
    <definedName name="VAS073_F_Konsultaciniup3Apskaitosveikla1" localSheetId="1">'Forma 4'!$O$176</definedName>
    <definedName name="VAS073_F_Konsultaciniup3Apskaitosveikla1">'Forma 4'!$O$176</definedName>
    <definedName name="VAS073_F_Konsultaciniup3Kitareguliuoja1" localSheetId="1">'Forma 4'!$P$176</definedName>
    <definedName name="VAS073_F_Konsultaciniup3Kitareguliuoja1">'Forma 4'!$P$176</definedName>
    <definedName name="VAS073_F_Konsultaciniup41IS" localSheetId="1">'Forma 4'!$D$221</definedName>
    <definedName name="VAS073_F_Konsultaciniup41IS">'Forma 4'!$D$221</definedName>
    <definedName name="VAS073_F_Konsultaciniup431GeriamojoVandens" localSheetId="1">'Forma 4'!$F$221</definedName>
    <definedName name="VAS073_F_Konsultaciniup431GeriamojoVandens">'Forma 4'!$F$221</definedName>
    <definedName name="VAS073_F_Konsultaciniup432GeriamojoVandens" localSheetId="1">'Forma 4'!$G$221</definedName>
    <definedName name="VAS073_F_Konsultaciniup432GeriamojoVandens">'Forma 4'!$G$221</definedName>
    <definedName name="VAS073_F_Konsultaciniup433GeriamojoVandens" localSheetId="1">'Forma 4'!$H$221</definedName>
    <definedName name="VAS073_F_Konsultaciniup433GeriamojoVandens">'Forma 4'!$H$221</definedName>
    <definedName name="VAS073_F_Konsultaciniup43IsViso" localSheetId="1">'Forma 4'!$E$221</definedName>
    <definedName name="VAS073_F_Konsultaciniup43IsViso">'Forma 4'!$E$221</definedName>
    <definedName name="VAS073_F_Konsultaciniup441NuotekuSurinkimas" localSheetId="1">'Forma 4'!$J$221</definedName>
    <definedName name="VAS073_F_Konsultaciniup441NuotekuSurinkimas">'Forma 4'!$J$221</definedName>
    <definedName name="VAS073_F_Konsultaciniup442NuotekuValymas" localSheetId="1">'Forma 4'!$K$221</definedName>
    <definedName name="VAS073_F_Konsultaciniup442NuotekuValymas">'Forma 4'!$K$221</definedName>
    <definedName name="VAS073_F_Konsultaciniup443NuotekuDumblo" localSheetId="1">'Forma 4'!$L$221</definedName>
    <definedName name="VAS073_F_Konsultaciniup443NuotekuDumblo">'Forma 4'!$L$221</definedName>
    <definedName name="VAS073_F_Konsultaciniup44IsViso" localSheetId="1">'Forma 4'!$I$221</definedName>
    <definedName name="VAS073_F_Konsultaciniup44IsViso">'Forma 4'!$I$221</definedName>
    <definedName name="VAS073_F_Konsultaciniup45PavirsiniuNuoteku" localSheetId="1">'Forma 4'!$M$221</definedName>
    <definedName name="VAS073_F_Konsultaciniup45PavirsiniuNuoteku">'Forma 4'!$M$221</definedName>
    <definedName name="VAS073_F_Konsultaciniup46KitosReguliuojamosios" localSheetId="1">'Forma 4'!$N$221</definedName>
    <definedName name="VAS073_F_Konsultaciniup46KitosReguliuojamosios">'Forma 4'!$N$221</definedName>
    <definedName name="VAS073_F_Konsultaciniup47KitosVeiklos" localSheetId="1">'Forma 4'!$Q$221</definedName>
    <definedName name="VAS073_F_Konsultaciniup47KitosVeiklos">'Forma 4'!$Q$221</definedName>
    <definedName name="VAS073_F_Konsultaciniup4Apskaitosveikla1" localSheetId="1">'Forma 4'!$O$221</definedName>
    <definedName name="VAS073_F_Konsultaciniup4Apskaitosveikla1">'Forma 4'!$O$221</definedName>
    <definedName name="VAS073_F_Konsultaciniup4Kitareguliuoja1" localSheetId="1">'Forma 4'!$P$221</definedName>
    <definedName name="VAS073_F_Konsultaciniup4Kitareguliuoja1">'Forma 4'!$P$221</definedName>
    <definedName name="VAS073_F_Kuraslengviesi11IS" localSheetId="1">'Forma 4'!$D$42</definedName>
    <definedName name="VAS073_F_Kuraslengviesi11IS">'Forma 4'!$D$42</definedName>
    <definedName name="VAS073_F_Kuraslengviesi131GeriamojoVandens" localSheetId="1">'Forma 4'!$F$42</definedName>
    <definedName name="VAS073_F_Kuraslengviesi131GeriamojoVandens">'Forma 4'!$F$42</definedName>
    <definedName name="VAS073_F_Kuraslengviesi132GeriamojoVandens" localSheetId="1">'Forma 4'!$G$42</definedName>
    <definedName name="VAS073_F_Kuraslengviesi132GeriamojoVandens">'Forma 4'!$G$42</definedName>
    <definedName name="VAS073_F_Kuraslengviesi133GeriamojoVandens" localSheetId="1">'Forma 4'!$H$42</definedName>
    <definedName name="VAS073_F_Kuraslengviesi133GeriamojoVandens">'Forma 4'!$H$42</definedName>
    <definedName name="VAS073_F_Kuraslengviesi13IsViso" localSheetId="1">'Forma 4'!$E$42</definedName>
    <definedName name="VAS073_F_Kuraslengviesi13IsViso">'Forma 4'!$E$42</definedName>
    <definedName name="VAS073_F_Kuraslengviesi141NuotekuSurinkimas" localSheetId="1">'Forma 4'!$J$42</definedName>
    <definedName name="VAS073_F_Kuraslengviesi141NuotekuSurinkimas">'Forma 4'!$J$42</definedName>
    <definedName name="VAS073_F_Kuraslengviesi142NuotekuValymas" localSheetId="1">'Forma 4'!$K$42</definedName>
    <definedName name="VAS073_F_Kuraslengviesi142NuotekuValymas">'Forma 4'!$K$42</definedName>
    <definedName name="VAS073_F_Kuraslengviesi143NuotekuDumblo" localSheetId="1">'Forma 4'!$L$42</definedName>
    <definedName name="VAS073_F_Kuraslengviesi143NuotekuDumblo">'Forma 4'!$L$42</definedName>
    <definedName name="VAS073_F_Kuraslengviesi14IsViso" localSheetId="1">'Forma 4'!$I$42</definedName>
    <definedName name="VAS073_F_Kuraslengviesi14IsViso">'Forma 4'!$I$42</definedName>
    <definedName name="VAS073_F_Kuraslengviesi15PavirsiniuNuoteku" localSheetId="1">'Forma 4'!$M$42</definedName>
    <definedName name="VAS073_F_Kuraslengviesi15PavirsiniuNuoteku">'Forma 4'!$M$42</definedName>
    <definedName name="VAS073_F_Kuraslengviesi16KitosReguliuojamosios" localSheetId="1">'Forma 4'!$N$42</definedName>
    <definedName name="VAS073_F_Kuraslengviesi16KitosReguliuojamosios">'Forma 4'!$N$42</definedName>
    <definedName name="VAS073_F_Kuraslengviesi17KitosVeiklos" localSheetId="1">'Forma 4'!$Q$42</definedName>
    <definedName name="VAS073_F_Kuraslengviesi17KitosVeiklos">'Forma 4'!$Q$42</definedName>
    <definedName name="VAS073_F_Kuraslengviesi1Apskaitosveikla1" localSheetId="1">'Forma 4'!$O$42</definedName>
    <definedName name="VAS073_F_Kuraslengviesi1Apskaitosveikla1">'Forma 4'!$O$42</definedName>
    <definedName name="VAS073_F_Kuraslengviesi1Kitareguliuoja1" localSheetId="1">'Forma 4'!$P$42</definedName>
    <definedName name="VAS073_F_Kuraslengviesi1Kitareguliuoja1">'Forma 4'!$P$42</definedName>
    <definedName name="VAS073_F_Kuraslengviesi21IS" localSheetId="1">'Forma 4'!$D$98</definedName>
    <definedName name="VAS073_F_Kuraslengviesi21IS">'Forma 4'!$D$98</definedName>
    <definedName name="VAS073_F_Kuraslengviesi231GeriamojoVandens" localSheetId="1">'Forma 4'!$F$98</definedName>
    <definedName name="VAS073_F_Kuraslengviesi231GeriamojoVandens">'Forma 4'!$F$98</definedName>
    <definedName name="VAS073_F_Kuraslengviesi232GeriamojoVandens" localSheetId="1">'Forma 4'!$G$98</definedName>
    <definedName name="VAS073_F_Kuraslengviesi232GeriamojoVandens">'Forma 4'!$G$98</definedName>
    <definedName name="VAS073_F_Kuraslengviesi233GeriamojoVandens" localSheetId="1">'Forma 4'!$H$98</definedName>
    <definedName name="VAS073_F_Kuraslengviesi233GeriamojoVandens">'Forma 4'!$H$98</definedName>
    <definedName name="VAS073_F_Kuraslengviesi23IsViso" localSheetId="1">'Forma 4'!$E$98</definedName>
    <definedName name="VAS073_F_Kuraslengviesi23IsViso">'Forma 4'!$E$98</definedName>
    <definedName name="VAS073_F_Kuraslengviesi241NuotekuSurinkimas" localSheetId="1">'Forma 4'!$J$98</definedName>
    <definedName name="VAS073_F_Kuraslengviesi241NuotekuSurinkimas">'Forma 4'!$J$98</definedName>
    <definedName name="VAS073_F_Kuraslengviesi242NuotekuValymas" localSheetId="1">'Forma 4'!$K$98</definedName>
    <definedName name="VAS073_F_Kuraslengviesi242NuotekuValymas">'Forma 4'!$K$98</definedName>
    <definedName name="VAS073_F_Kuraslengviesi243NuotekuDumblo" localSheetId="1">'Forma 4'!$L$98</definedName>
    <definedName name="VAS073_F_Kuraslengviesi243NuotekuDumblo">'Forma 4'!$L$98</definedName>
    <definedName name="VAS073_F_Kuraslengviesi24IsViso" localSheetId="1">'Forma 4'!$I$98</definedName>
    <definedName name="VAS073_F_Kuraslengviesi24IsViso">'Forma 4'!$I$98</definedName>
    <definedName name="VAS073_F_Kuraslengviesi25PavirsiniuNuoteku" localSheetId="1">'Forma 4'!$M$98</definedName>
    <definedName name="VAS073_F_Kuraslengviesi25PavirsiniuNuoteku">'Forma 4'!$M$98</definedName>
    <definedName name="VAS073_F_Kuraslengviesi26KitosReguliuojamosios" localSheetId="1">'Forma 4'!$N$98</definedName>
    <definedName name="VAS073_F_Kuraslengviesi26KitosReguliuojamosios">'Forma 4'!$N$98</definedName>
    <definedName name="VAS073_F_Kuraslengviesi27KitosVeiklos" localSheetId="1">'Forma 4'!$Q$98</definedName>
    <definedName name="VAS073_F_Kuraslengviesi27KitosVeiklos">'Forma 4'!$Q$98</definedName>
    <definedName name="VAS073_F_Kuraslengviesi2Apskaitosveikla1" localSheetId="1">'Forma 4'!$O$98</definedName>
    <definedName name="VAS073_F_Kuraslengviesi2Apskaitosveikla1">'Forma 4'!$O$98</definedName>
    <definedName name="VAS073_F_Kuraslengviesi2Kitareguliuoja1" localSheetId="1">'Forma 4'!$P$98</definedName>
    <definedName name="VAS073_F_Kuraslengviesi2Kitareguliuoja1">'Forma 4'!$P$98</definedName>
    <definedName name="VAS073_F_Kuraslengviesi31IS" localSheetId="1">'Forma 4'!$D$150</definedName>
    <definedName name="VAS073_F_Kuraslengviesi31IS">'Forma 4'!$D$150</definedName>
    <definedName name="VAS073_F_Kuraslengviesi331GeriamojoVandens" localSheetId="1">'Forma 4'!$F$150</definedName>
    <definedName name="VAS073_F_Kuraslengviesi331GeriamojoVandens">'Forma 4'!$F$150</definedName>
    <definedName name="VAS073_F_Kuraslengviesi332GeriamojoVandens" localSheetId="1">'Forma 4'!$G$150</definedName>
    <definedName name="VAS073_F_Kuraslengviesi332GeriamojoVandens">'Forma 4'!$G$150</definedName>
    <definedName name="VAS073_F_Kuraslengviesi333GeriamojoVandens" localSheetId="1">'Forma 4'!$H$150</definedName>
    <definedName name="VAS073_F_Kuraslengviesi333GeriamojoVandens">'Forma 4'!$H$150</definedName>
    <definedName name="VAS073_F_Kuraslengviesi33IsViso" localSheetId="1">'Forma 4'!$E$150</definedName>
    <definedName name="VAS073_F_Kuraslengviesi33IsViso">'Forma 4'!$E$150</definedName>
    <definedName name="VAS073_F_Kuraslengviesi341NuotekuSurinkimas" localSheetId="1">'Forma 4'!$J$150</definedName>
    <definedName name="VAS073_F_Kuraslengviesi341NuotekuSurinkimas">'Forma 4'!$J$150</definedName>
    <definedName name="VAS073_F_Kuraslengviesi342NuotekuValymas" localSheetId="1">'Forma 4'!$K$150</definedName>
    <definedName name="VAS073_F_Kuraslengviesi342NuotekuValymas">'Forma 4'!$K$150</definedName>
    <definedName name="VAS073_F_Kuraslengviesi343NuotekuDumblo" localSheetId="1">'Forma 4'!$L$150</definedName>
    <definedName name="VAS073_F_Kuraslengviesi343NuotekuDumblo">'Forma 4'!$L$150</definedName>
    <definedName name="VAS073_F_Kuraslengviesi34IsViso" localSheetId="1">'Forma 4'!$I$150</definedName>
    <definedName name="VAS073_F_Kuraslengviesi34IsViso">'Forma 4'!$I$150</definedName>
    <definedName name="VAS073_F_Kuraslengviesi35PavirsiniuNuoteku" localSheetId="1">'Forma 4'!$M$150</definedName>
    <definedName name="VAS073_F_Kuraslengviesi35PavirsiniuNuoteku">'Forma 4'!$M$150</definedName>
    <definedName name="VAS073_F_Kuraslengviesi36KitosReguliuojamosios" localSheetId="1">'Forma 4'!$N$150</definedName>
    <definedName name="VAS073_F_Kuraslengviesi36KitosReguliuojamosios">'Forma 4'!$N$150</definedName>
    <definedName name="VAS073_F_Kuraslengviesi37KitosVeiklos" localSheetId="1">'Forma 4'!$Q$150</definedName>
    <definedName name="VAS073_F_Kuraslengviesi37KitosVeiklos">'Forma 4'!$Q$150</definedName>
    <definedName name="VAS073_F_Kuraslengviesi3Apskaitosveikla1" localSheetId="1">'Forma 4'!$O$150</definedName>
    <definedName name="VAS073_F_Kuraslengviesi3Apskaitosveikla1">'Forma 4'!$O$150</definedName>
    <definedName name="VAS073_F_Kuraslengviesi3Kitareguliuoja1" localSheetId="1">'Forma 4'!$P$150</definedName>
    <definedName name="VAS073_F_Kuraslengviesi3Kitareguliuoja1">'Forma 4'!$P$150</definedName>
    <definedName name="VAS073_F_Kuraslengviesi41IS" localSheetId="1">'Forma 4'!$D$195</definedName>
    <definedName name="VAS073_F_Kuraslengviesi41IS">'Forma 4'!$D$195</definedName>
    <definedName name="VAS073_F_Kuraslengviesi431GeriamojoVandens" localSheetId="1">'Forma 4'!$F$195</definedName>
    <definedName name="VAS073_F_Kuraslengviesi431GeriamojoVandens">'Forma 4'!$F$195</definedName>
    <definedName name="VAS073_F_Kuraslengviesi432GeriamojoVandens" localSheetId="1">'Forma 4'!$G$195</definedName>
    <definedName name="VAS073_F_Kuraslengviesi432GeriamojoVandens">'Forma 4'!$G$195</definedName>
    <definedName name="VAS073_F_Kuraslengviesi433GeriamojoVandens" localSheetId="1">'Forma 4'!$H$195</definedName>
    <definedName name="VAS073_F_Kuraslengviesi433GeriamojoVandens">'Forma 4'!$H$195</definedName>
    <definedName name="VAS073_F_Kuraslengviesi43IsViso" localSheetId="1">'Forma 4'!$E$195</definedName>
    <definedName name="VAS073_F_Kuraslengviesi43IsViso">'Forma 4'!$E$195</definedName>
    <definedName name="VAS073_F_Kuraslengviesi441NuotekuSurinkimas" localSheetId="1">'Forma 4'!$J$195</definedName>
    <definedName name="VAS073_F_Kuraslengviesi441NuotekuSurinkimas">'Forma 4'!$J$195</definedName>
    <definedName name="VAS073_F_Kuraslengviesi442NuotekuValymas" localSheetId="1">'Forma 4'!$K$195</definedName>
    <definedName name="VAS073_F_Kuraslengviesi442NuotekuValymas">'Forma 4'!$K$195</definedName>
    <definedName name="VAS073_F_Kuraslengviesi443NuotekuDumblo" localSheetId="1">'Forma 4'!$L$195</definedName>
    <definedName name="VAS073_F_Kuraslengviesi443NuotekuDumblo">'Forma 4'!$L$195</definedName>
    <definedName name="VAS073_F_Kuraslengviesi44IsViso" localSheetId="1">'Forma 4'!$I$195</definedName>
    <definedName name="VAS073_F_Kuraslengviesi44IsViso">'Forma 4'!$I$195</definedName>
    <definedName name="VAS073_F_Kuraslengviesi45PavirsiniuNuoteku" localSheetId="1">'Forma 4'!$M$195</definedName>
    <definedName name="VAS073_F_Kuraslengviesi45PavirsiniuNuoteku">'Forma 4'!$M$195</definedName>
    <definedName name="VAS073_F_Kuraslengviesi46KitosReguliuojamosios" localSheetId="1">'Forma 4'!$N$195</definedName>
    <definedName name="VAS073_F_Kuraslengviesi46KitosReguliuojamosios">'Forma 4'!$N$195</definedName>
    <definedName name="VAS073_F_Kuraslengviesi47KitosVeiklos" localSheetId="1">'Forma 4'!$Q$195</definedName>
    <definedName name="VAS073_F_Kuraslengviesi47KitosVeiklos">'Forma 4'!$Q$195</definedName>
    <definedName name="VAS073_F_Kuraslengviesi4Apskaitosveikla1" localSheetId="1">'Forma 4'!$O$195</definedName>
    <definedName name="VAS073_F_Kuraslengviesi4Apskaitosveikla1">'Forma 4'!$O$195</definedName>
    <definedName name="VAS073_F_Kuraslengviesi4Kitareguliuoja1" localSheetId="1">'Forma 4'!$P$195</definedName>
    <definedName name="VAS073_F_Kuraslengviesi4Kitareguliuoja1">'Forma 4'!$P$195</definedName>
    <definedName name="VAS073_F_Kurasmasinomsi11IS" localSheetId="1">'Forma 4'!$D$41</definedName>
    <definedName name="VAS073_F_Kurasmasinomsi11IS">'Forma 4'!$D$41</definedName>
    <definedName name="VAS073_F_Kurasmasinomsi131GeriamojoVandens" localSheetId="1">'Forma 4'!$F$41</definedName>
    <definedName name="VAS073_F_Kurasmasinomsi131GeriamojoVandens">'Forma 4'!$F$41</definedName>
    <definedName name="VAS073_F_Kurasmasinomsi132GeriamojoVandens" localSheetId="1">'Forma 4'!$G$41</definedName>
    <definedName name="VAS073_F_Kurasmasinomsi132GeriamojoVandens">'Forma 4'!$G$41</definedName>
    <definedName name="VAS073_F_Kurasmasinomsi133GeriamojoVandens" localSheetId="1">'Forma 4'!$H$41</definedName>
    <definedName name="VAS073_F_Kurasmasinomsi133GeriamojoVandens">'Forma 4'!$H$41</definedName>
    <definedName name="VAS073_F_Kurasmasinomsi13IsViso" localSheetId="1">'Forma 4'!$E$41</definedName>
    <definedName name="VAS073_F_Kurasmasinomsi13IsViso">'Forma 4'!$E$41</definedName>
    <definedName name="VAS073_F_Kurasmasinomsi141NuotekuSurinkimas" localSheetId="1">'Forma 4'!$J$41</definedName>
    <definedName name="VAS073_F_Kurasmasinomsi141NuotekuSurinkimas">'Forma 4'!$J$41</definedName>
    <definedName name="VAS073_F_Kurasmasinomsi142NuotekuValymas" localSheetId="1">'Forma 4'!$K$41</definedName>
    <definedName name="VAS073_F_Kurasmasinomsi142NuotekuValymas">'Forma 4'!$K$41</definedName>
    <definedName name="VAS073_F_Kurasmasinomsi143NuotekuDumblo" localSheetId="1">'Forma 4'!$L$41</definedName>
    <definedName name="VAS073_F_Kurasmasinomsi143NuotekuDumblo">'Forma 4'!$L$41</definedName>
    <definedName name="VAS073_F_Kurasmasinomsi14IsViso" localSheetId="1">'Forma 4'!$I$41</definedName>
    <definedName name="VAS073_F_Kurasmasinomsi14IsViso">'Forma 4'!$I$41</definedName>
    <definedName name="VAS073_F_Kurasmasinomsi15PavirsiniuNuoteku" localSheetId="1">'Forma 4'!$M$41</definedName>
    <definedName name="VAS073_F_Kurasmasinomsi15PavirsiniuNuoteku">'Forma 4'!$M$41</definedName>
    <definedName name="VAS073_F_Kurasmasinomsi16KitosReguliuojamosios" localSheetId="1">'Forma 4'!$N$41</definedName>
    <definedName name="VAS073_F_Kurasmasinomsi16KitosReguliuojamosios">'Forma 4'!$N$41</definedName>
    <definedName name="VAS073_F_Kurasmasinomsi17KitosVeiklos" localSheetId="1">'Forma 4'!$Q$41</definedName>
    <definedName name="VAS073_F_Kurasmasinomsi17KitosVeiklos">'Forma 4'!$Q$41</definedName>
    <definedName name="VAS073_F_Kurasmasinomsi1Apskaitosveikla1" localSheetId="1">'Forma 4'!$O$41</definedName>
    <definedName name="VAS073_F_Kurasmasinomsi1Apskaitosveikla1">'Forma 4'!$O$41</definedName>
    <definedName name="VAS073_F_Kurasmasinomsi1Kitareguliuoja1" localSheetId="1">'Forma 4'!$P$41</definedName>
    <definedName name="VAS073_F_Kurasmasinomsi1Kitareguliuoja1">'Forma 4'!$P$41</definedName>
    <definedName name="VAS073_F_Kurasmasinomsi21IS" localSheetId="1">'Forma 4'!$D$97</definedName>
    <definedName name="VAS073_F_Kurasmasinomsi21IS">'Forma 4'!$D$97</definedName>
    <definedName name="VAS073_F_Kurasmasinomsi231GeriamojoVandens" localSheetId="1">'Forma 4'!$F$97</definedName>
    <definedName name="VAS073_F_Kurasmasinomsi231GeriamojoVandens">'Forma 4'!$F$97</definedName>
    <definedName name="VAS073_F_Kurasmasinomsi232GeriamojoVandens" localSheetId="1">'Forma 4'!$G$97</definedName>
    <definedName name="VAS073_F_Kurasmasinomsi232GeriamojoVandens">'Forma 4'!$G$97</definedName>
    <definedName name="VAS073_F_Kurasmasinomsi233GeriamojoVandens" localSheetId="1">'Forma 4'!$H$97</definedName>
    <definedName name="VAS073_F_Kurasmasinomsi233GeriamojoVandens">'Forma 4'!$H$97</definedName>
    <definedName name="VAS073_F_Kurasmasinomsi23IsViso" localSheetId="1">'Forma 4'!$E$97</definedName>
    <definedName name="VAS073_F_Kurasmasinomsi23IsViso">'Forma 4'!$E$97</definedName>
    <definedName name="VAS073_F_Kurasmasinomsi241NuotekuSurinkimas" localSheetId="1">'Forma 4'!$J$97</definedName>
    <definedName name="VAS073_F_Kurasmasinomsi241NuotekuSurinkimas">'Forma 4'!$J$97</definedName>
    <definedName name="VAS073_F_Kurasmasinomsi242NuotekuValymas" localSheetId="1">'Forma 4'!$K$97</definedName>
    <definedName name="VAS073_F_Kurasmasinomsi242NuotekuValymas">'Forma 4'!$K$97</definedName>
    <definedName name="VAS073_F_Kurasmasinomsi243NuotekuDumblo" localSheetId="1">'Forma 4'!$L$97</definedName>
    <definedName name="VAS073_F_Kurasmasinomsi243NuotekuDumblo">'Forma 4'!$L$97</definedName>
    <definedName name="VAS073_F_Kurasmasinomsi24IsViso" localSheetId="1">'Forma 4'!$I$97</definedName>
    <definedName name="VAS073_F_Kurasmasinomsi24IsViso">'Forma 4'!$I$97</definedName>
    <definedName name="VAS073_F_Kurasmasinomsi25PavirsiniuNuoteku" localSheetId="1">'Forma 4'!$M$97</definedName>
    <definedName name="VAS073_F_Kurasmasinomsi25PavirsiniuNuoteku">'Forma 4'!$M$97</definedName>
    <definedName name="VAS073_F_Kurasmasinomsi26KitosReguliuojamosios" localSheetId="1">'Forma 4'!$N$97</definedName>
    <definedName name="VAS073_F_Kurasmasinomsi26KitosReguliuojamosios">'Forma 4'!$N$97</definedName>
    <definedName name="VAS073_F_Kurasmasinomsi27KitosVeiklos" localSheetId="1">'Forma 4'!$Q$97</definedName>
    <definedName name="VAS073_F_Kurasmasinomsi27KitosVeiklos">'Forma 4'!$Q$97</definedName>
    <definedName name="VAS073_F_Kurasmasinomsi2Apskaitosveikla1" localSheetId="1">'Forma 4'!$O$97</definedName>
    <definedName name="VAS073_F_Kurasmasinomsi2Apskaitosveikla1">'Forma 4'!$O$97</definedName>
    <definedName name="VAS073_F_Kurasmasinomsi2Kitareguliuoja1" localSheetId="1">'Forma 4'!$P$97</definedName>
    <definedName name="VAS073_F_Kurasmasinomsi2Kitareguliuoja1">'Forma 4'!$P$97</definedName>
    <definedName name="VAS073_F_Kurasmasinomsi31IS" localSheetId="1">'Forma 4'!$D$149</definedName>
    <definedName name="VAS073_F_Kurasmasinomsi31IS">'Forma 4'!$D$149</definedName>
    <definedName name="VAS073_F_Kurasmasinomsi331GeriamojoVandens" localSheetId="1">'Forma 4'!$F$149</definedName>
    <definedName name="VAS073_F_Kurasmasinomsi331GeriamojoVandens">'Forma 4'!$F$149</definedName>
    <definedName name="VAS073_F_Kurasmasinomsi332GeriamojoVandens" localSheetId="1">'Forma 4'!$G$149</definedName>
    <definedName name="VAS073_F_Kurasmasinomsi332GeriamojoVandens">'Forma 4'!$G$149</definedName>
    <definedName name="VAS073_F_Kurasmasinomsi333GeriamojoVandens" localSheetId="1">'Forma 4'!$H$149</definedName>
    <definedName name="VAS073_F_Kurasmasinomsi333GeriamojoVandens">'Forma 4'!$H$149</definedName>
    <definedName name="VAS073_F_Kurasmasinomsi33IsViso" localSheetId="1">'Forma 4'!$E$149</definedName>
    <definedName name="VAS073_F_Kurasmasinomsi33IsViso">'Forma 4'!$E$149</definedName>
    <definedName name="VAS073_F_Kurasmasinomsi341NuotekuSurinkimas" localSheetId="1">'Forma 4'!$J$149</definedName>
    <definedName name="VAS073_F_Kurasmasinomsi341NuotekuSurinkimas">'Forma 4'!$J$149</definedName>
    <definedName name="VAS073_F_Kurasmasinomsi342NuotekuValymas" localSheetId="1">'Forma 4'!$K$149</definedName>
    <definedName name="VAS073_F_Kurasmasinomsi342NuotekuValymas">'Forma 4'!$K$149</definedName>
    <definedName name="VAS073_F_Kurasmasinomsi343NuotekuDumblo" localSheetId="1">'Forma 4'!$L$149</definedName>
    <definedName name="VAS073_F_Kurasmasinomsi343NuotekuDumblo">'Forma 4'!$L$149</definedName>
    <definedName name="VAS073_F_Kurasmasinomsi34IsViso" localSheetId="1">'Forma 4'!$I$149</definedName>
    <definedName name="VAS073_F_Kurasmasinomsi34IsViso">'Forma 4'!$I$149</definedName>
    <definedName name="VAS073_F_Kurasmasinomsi35PavirsiniuNuoteku" localSheetId="1">'Forma 4'!$M$149</definedName>
    <definedName name="VAS073_F_Kurasmasinomsi35PavirsiniuNuoteku">'Forma 4'!$M$149</definedName>
    <definedName name="VAS073_F_Kurasmasinomsi36KitosReguliuojamosios" localSheetId="1">'Forma 4'!$N$149</definedName>
    <definedName name="VAS073_F_Kurasmasinomsi36KitosReguliuojamosios">'Forma 4'!$N$149</definedName>
    <definedName name="VAS073_F_Kurasmasinomsi37KitosVeiklos" localSheetId="1">'Forma 4'!$Q$149</definedName>
    <definedName name="VAS073_F_Kurasmasinomsi37KitosVeiklos">'Forma 4'!$Q$149</definedName>
    <definedName name="VAS073_F_Kurasmasinomsi3Apskaitosveikla1" localSheetId="1">'Forma 4'!$O$149</definedName>
    <definedName name="VAS073_F_Kurasmasinomsi3Apskaitosveikla1">'Forma 4'!$O$149</definedName>
    <definedName name="VAS073_F_Kurasmasinomsi3Kitareguliuoja1" localSheetId="1">'Forma 4'!$P$149</definedName>
    <definedName name="VAS073_F_Kurasmasinomsi3Kitareguliuoja1">'Forma 4'!$P$149</definedName>
    <definedName name="VAS073_F_Kurasmasinomsi41IS" localSheetId="1">'Forma 4'!$D$194</definedName>
    <definedName name="VAS073_F_Kurasmasinomsi41IS">'Forma 4'!$D$194</definedName>
    <definedName name="VAS073_F_Kurasmasinomsi431GeriamojoVandens" localSheetId="1">'Forma 4'!$F$194</definedName>
    <definedName name="VAS073_F_Kurasmasinomsi431GeriamojoVandens">'Forma 4'!$F$194</definedName>
    <definedName name="VAS073_F_Kurasmasinomsi432GeriamojoVandens" localSheetId="1">'Forma 4'!$G$194</definedName>
    <definedName name="VAS073_F_Kurasmasinomsi432GeriamojoVandens">'Forma 4'!$G$194</definedName>
    <definedName name="VAS073_F_Kurasmasinomsi433GeriamojoVandens" localSheetId="1">'Forma 4'!$H$194</definedName>
    <definedName name="VAS073_F_Kurasmasinomsi433GeriamojoVandens">'Forma 4'!$H$194</definedName>
    <definedName name="VAS073_F_Kurasmasinomsi43IsViso" localSheetId="1">'Forma 4'!$E$194</definedName>
    <definedName name="VAS073_F_Kurasmasinomsi43IsViso">'Forma 4'!$E$194</definedName>
    <definedName name="VAS073_F_Kurasmasinomsi441NuotekuSurinkimas" localSheetId="1">'Forma 4'!$J$194</definedName>
    <definedName name="VAS073_F_Kurasmasinomsi441NuotekuSurinkimas">'Forma 4'!$J$194</definedName>
    <definedName name="VAS073_F_Kurasmasinomsi442NuotekuValymas" localSheetId="1">'Forma 4'!$K$194</definedName>
    <definedName name="VAS073_F_Kurasmasinomsi442NuotekuValymas">'Forma 4'!$K$194</definedName>
    <definedName name="VAS073_F_Kurasmasinomsi443NuotekuDumblo" localSheetId="1">'Forma 4'!$L$194</definedName>
    <definedName name="VAS073_F_Kurasmasinomsi443NuotekuDumblo">'Forma 4'!$L$194</definedName>
    <definedName name="VAS073_F_Kurasmasinomsi44IsViso" localSheetId="1">'Forma 4'!$I$194</definedName>
    <definedName name="VAS073_F_Kurasmasinomsi44IsViso">'Forma 4'!$I$194</definedName>
    <definedName name="VAS073_F_Kurasmasinomsi45PavirsiniuNuoteku" localSheetId="1">'Forma 4'!$M$194</definedName>
    <definedName name="VAS073_F_Kurasmasinomsi45PavirsiniuNuoteku">'Forma 4'!$M$194</definedName>
    <definedName name="VAS073_F_Kurasmasinomsi46KitosReguliuojamosios" localSheetId="1">'Forma 4'!$N$194</definedName>
    <definedName name="VAS073_F_Kurasmasinomsi46KitosReguliuojamosios">'Forma 4'!$N$194</definedName>
    <definedName name="VAS073_F_Kurasmasinomsi47KitosVeiklos" localSheetId="1">'Forma 4'!$Q$194</definedName>
    <definedName name="VAS073_F_Kurasmasinomsi47KitosVeiklos">'Forma 4'!$Q$194</definedName>
    <definedName name="VAS073_F_Kurasmasinomsi4Apskaitosveikla1" localSheetId="1">'Forma 4'!$O$194</definedName>
    <definedName name="VAS073_F_Kurasmasinomsi4Apskaitosveikla1">'Forma 4'!$O$194</definedName>
    <definedName name="VAS073_F_Kurasmasinomsi4Kitareguliuoja1" localSheetId="1">'Forma 4'!$P$194</definedName>
    <definedName name="VAS073_F_Kurasmasinomsi4Kitareguliuoja1">'Forma 4'!$P$194</definedName>
    <definedName name="VAS073_F_Kurotransportu11IS" localSheetId="1">'Forma 4'!$D$40</definedName>
    <definedName name="VAS073_F_Kurotransportu11IS">'Forma 4'!$D$40</definedName>
    <definedName name="VAS073_F_Kurotransportu131GeriamojoVandens" localSheetId="1">'Forma 4'!$F$40</definedName>
    <definedName name="VAS073_F_Kurotransportu131GeriamojoVandens">'Forma 4'!$F$40</definedName>
    <definedName name="VAS073_F_Kurotransportu132GeriamojoVandens" localSheetId="1">'Forma 4'!$G$40</definedName>
    <definedName name="VAS073_F_Kurotransportu132GeriamojoVandens">'Forma 4'!$G$40</definedName>
    <definedName name="VAS073_F_Kurotransportu133GeriamojoVandens" localSheetId="1">'Forma 4'!$H$40</definedName>
    <definedName name="VAS073_F_Kurotransportu133GeriamojoVandens">'Forma 4'!$H$40</definedName>
    <definedName name="VAS073_F_Kurotransportu13IsViso" localSheetId="1">'Forma 4'!$E$40</definedName>
    <definedName name="VAS073_F_Kurotransportu13IsViso">'Forma 4'!$E$40</definedName>
    <definedName name="VAS073_F_Kurotransportu141NuotekuSurinkimas" localSheetId="1">'Forma 4'!$J$40</definedName>
    <definedName name="VAS073_F_Kurotransportu141NuotekuSurinkimas">'Forma 4'!$J$40</definedName>
    <definedName name="VAS073_F_Kurotransportu142NuotekuValymas" localSheetId="1">'Forma 4'!$K$40</definedName>
    <definedName name="VAS073_F_Kurotransportu142NuotekuValymas">'Forma 4'!$K$40</definedName>
    <definedName name="VAS073_F_Kurotransportu143NuotekuDumblo" localSheetId="1">'Forma 4'!$L$40</definedName>
    <definedName name="VAS073_F_Kurotransportu143NuotekuDumblo">'Forma 4'!$L$40</definedName>
    <definedName name="VAS073_F_Kurotransportu14IsViso" localSheetId="1">'Forma 4'!$I$40</definedName>
    <definedName name="VAS073_F_Kurotransportu14IsViso">'Forma 4'!$I$40</definedName>
    <definedName name="VAS073_F_Kurotransportu15PavirsiniuNuoteku" localSheetId="1">'Forma 4'!$M$40</definedName>
    <definedName name="VAS073_F_Kurotransportu15PavirsiniuNuoteku">'Forma 4'!$M$40</definedName>
    <definedName name="VAS073_F_Kurotransportu16KitosReguliuojamosios" localSheetId="1">'Forma 4'!$N$40</definedName>
    <definedName name="VAS073_F_Kurotransportu16KitosReguliuojamosios">'Forma 4'!$N$40</definedName>
    <definedName name="VAS073_F_Kurotransportu17KitosVeiklos" localSheetId="1">'Forma 4'!$Q$40</definedName>
    <definedName name="VAS073_F_Kurotransportu17KitosVeiklos">'Forma 4'!$Q$40</definedName>
    <definedName name="VAS073_F_Kurotransportu1Apskaitosveikla1" localSheetId="1">'Forma 4'!$O$40</definedName>
    <definedName name="VAS073_F_Kurotransportu1Apskaitosveikla1">'Forma 4'!$O$40</definedName>
    <definedName name="VAS073_F_Kurotransportu1Kitareguliuoja1" localSheetId="1">'Forma 4'!$P$40</definedName>
    <definedName name="VAS073_F_Kurotransportu1Kitareguliuoja1">'Forma 4'!$P$40</definedName>
    <definedName name="VAS073_F_Kurotransportu21IS" localSheetId="1">'Forma 4'!$D$96</definedName>
    <definedName name="VAS073_F_Kurotransportu21IS">'Forma 4'!$D$96</definedName>
    <definedName name="VAS073_F_Kurotransportu231GeriamojoVandens" localSheetId="1">'Forma 4'!$F$96</definedName>
    <definedName name="VAS073_F_Kurotransportu231GeriamojoVandens">'Forma 4'!$F$96</definedName>
    <definedName name="VAS073_F_Kurotransportu232GeriamojoVandens" localSheetId="1">'Forma 4'!$G$96</definedName>
    <definedName name="VAS073_F_Kurotransportu232GeriamojoVandens">'Forma 4'!$G$96</definedName>
    <definedName name="VAS073_F_Kurotransportu233GeriamojoVandens" localSheetId="1">'Forma 4'!$H$96</definedName>
    <definedName name="VAS073_F_Kurotransportu233GeriamojoVandens">'Forma 4'!$H$96</definedName>
    <definedName name="VAS073_F_Kurotransportu23IsViso" localSheetId="1">'Forma 4'!$E$96</definedName>
    <definedName name="VAS073_F_Kurotransportu23IsViso">'Forma 4'!$E$96</definedName>
    <definedName name="VAS073_F_Kurotransportu241NuotekuSurinkimas" localSheetId="1">'Forma 4'!$J$96</definedName>
    <definedName name="VAS073_F_Kurotransportu241NuotekuSurinkimas">'Forma 4'!$J$96</definedName>
    <definedName name="VAS073_F_Kurotransportu242NuotekuValymas" localSheetId="1">'Forma 4'!$K$96</definedName>
    <definedName name="VAS073_F_Kurotransportu242NuotekuValymas">'Forma 4'!$K$96</definedName>
    <definedName name="VAS073_F_Kurotransportu243NuotekuDumblo" localSheetId="1">'Forma 4'!$L$96</definedName>
    <definedName name="VAS073_F_Kurotransportu243NuotekuDumblo">'Forma 4'!$L$96</definedName>
    <definedName name="VAS073_F_Kurotransportu24IsViso" localSheetId="1">'Forma 4'!$I$96</definedName>
    <definedName name="VAS073_F_Kurotransportu24IsViso">'Forma 4'!$I$96</definedName>
    <definedName name="VAS073_F_Kurotransportu25PavirsiniuNuoteku" localSheetId="1">'Forma 4'!$M$96</definedName>
    <definedName name="VAS073_F_Kurotransportu25PavirsiniuNuoteku">'Forma 4'!$M$96</definedName>
    <definedName name="VAS073_F_Kurotransportu26KitosReguliuojamosios" localSheetId="1">'Forma 4'!$N$96</definedName>
    <definedName name="VAS073_F_Kurotransportu26KitosReguliuojamosios">'Forma 4'!$N$96</definedName>
    <definedName name="VAS073_F_Kurotransportu27KitosVeiklos" localSheetId="1">'Forma 4'!$Q$96</definedName>
    <definedName name="VAS073_F_Kurotransportu27KitosVeiklos">'Forma 4'!$Q$96</definedName>
    <definedName name="VAS073_F_Kurotransportu2Apskaitosveikla1" localSheetId="1">'Forma 4'!$O$96</definedName>
    <definedName name="VAS073_F_Kurotransportu2Apskaitosveikla1">'Forma 4'!$O$96</definedName>
    <definedName name="VAS073_F_Kurotransportu2Kitareguliuoja1" localSheetId="1">'Forma 4'!$P$96</definedName>
    <definedName name="VAS073_F_Kurotransportu2Kitareguliuoja1">'Forma 4'!$P$96</definedName>
    <definedName name="VAS073_F_Kurotransportu31IS" localSheetId="1">'Forma 4'!$D$193</definedName>
    <definedName name="VAS073_F_Kurotransportu31IS">'Forma 4'!$D$193</definedName>
    <definedName name="VAS073_F_Kurotransportu331GeriamojoVandens" localSheetId="1">'Forma 4'!$F$193</definedName>
    <definedName name="VAS073_F_Kurotransportu331GeriamojoVandens">'Forma 4'!$F$193</definedName>
    <definedName name="VAS073_F_Kurotransportu332GeriamojoVandens" localSheetId="1">'Forma 4'!$G$193</definedName>
    <definedName name="VAS073_F_Kurotransportu332GeriamojoVandens">'Forma 4'!$G$193</definedName>
    <definedName name="VAS073_F_Kurotransportu333GeriamojoVandens" localSheetId="1">'Forma 4'!$H$193</definedName>
    <definedName name="VAS073_F_Kurotransportu333GeriamojoVandens">'Forma 4'!$H$193</definedName>
    <definedName name="VAS073_F_Kurotransportu33IsViso" localSheetId="1">'Forma 4'!$E$193</definedName>
    <definedName name="VAS073_F_Kurotransportu33IsViso">'Forma 4'!$E$193</definedName>
    <definedName name="VAS073_F_Kurotransportu341NuotekuSurinkimas" localSheetId="1">'Forma 4'!$J$193</definedName>
    <definedName name="VAS073_F_Kurotransportu341NuotekuSurinkimas">'Forma 4'!$J$193</definedName>
    <definedName name="VAS073_F_Kurotransportu342NuotekuValymas" localSheetId="1">'Forma 4'!$K$193</definedName>
    <definedName name="VAS073_F_Kurotransportu342NuotekuValymas">'Forma 4'!$K$193</definedName>
    <definedName name="VAS073_F_Kurotransportu343NuotekuDumblo" localSheetId="1">'Forma 4'!$L$193</definedName>
    <definedName name="VAS073_F_Kurotransportu343NuotekuDumblo">'Forma 4'!$L$193</definedName>
    <definedName name="VAS073_F_Kurotransportu34IsViso" localSheetId="1">'Forma 4'!$I$193</definedName>
    <definedName name="VAS073_F_Kurotransportu34IsViso">'Forma 4'!$I$193</definedName>
    <definedName name="VAS073_F_Kurotransportu35PavirsiniuNuoteku" localSheetId="1">'Forma 4'!$M$193</definedName>
    <definedName name="VAS073_F_Kurotransportu35PavirsiniuNuoteku">'Forma 4'!$M$193</definedName>
    <definedName name="VAS073_F_Kurotransportu36KitosReguliuojamosios" localSheetId="1">'Forma 4'!$N$193</definedName>
    <definedName name="VAS073_F_Kurotransportu36KitosReguliuojamosios">'Forma 4'!$N$193</definedName>
    <definedName name="VAS073_F_Kurotransportu37KitosVeiklos" localSheetId="1">'Forma 4'!$Q$193</definedName>
    <definedName name="VAS073_F_Kurotransportu37KitosVeiklos">'Forma 4'!$Q$193</definedName>
    <definedName name="VAS073_F_Kurotransportu3Apskaitosveikla1" localSheetId="1">'Forma 4'!$O$193</definedName>
    <definedName name="VAS073_F_Kurotransportu3Apskaitosveikla1">'Forma 4'!$O$193</definedName>
    <definedName name="VAS073_F_Kurotransportu3Kitareguliuoja1" localSheetId="1">'Forma 4'!$P$193</definedName>
    <definedName name="VAS073_F_Kurotransportu3Kitareguliuoja1">'Forma 4'!$P$193</definedName>
    <definedName name="VAS073_F_Laboratoriniut11IS" localSheetId="1">'Forma 4'!$D$87</definedName>
    <definedName name="VAS073_F_Laboratoriniut11IS">'Forma 4'!$D$87</definedName>
    <definedName name="VAS073_F_Laboratoriniut131GeriamojoVandens" localSheetId="1">'Forma 4'!$F$87</definedName>
    <definedName name="VAS073_F_Laboratoriniut131GeriamojoVandens">'Forma 4'!$F$87</definedName>
    <definedName name="VAS073_F_Laboratoriniut132GeriamojoVandens" localSheetId="1">'Forma 4'!$G$87</definedName>
    <definedName name="VAS073_F_Laboratoriniut132GeriamojoVandens">'Forma 4'!$G$87</definedName>
    <definedName name="VAS073_F_Laboratoriniut133GeriamojoVandens" localSheetId="1">'Forma 4'!$H$87</definedName>
    <definedName name="VAS073_F_Laboratoriniut133GeriamojoVandens">'Forma 4'!$H$87</definedName>
    <definedName name="VAS073_F_Laboratoriniut13IsViso" localSheetId="1">'Forma 4'!$E$87</definedName>
    <definedName name="VAS073_F_Laboratoriniut13IsViso">'Forma 4'!$E$87</definedName>
    <definedName name="VAS073_F_Laboratoriniut141NuotekuSurinkimas" localSheetId="1">'Forma 4'!$J$87</definedName>
    <definedName name="VAS073_F_Laboratoriniut141NuotekuSurinkimas">'Forma 4'!$J$87</definedName>
    <definedName name="VAS073_F_Laboratoriniut142NuotekuValymas" localSheetId="1">'Forma 4'!$K$87</definedName>
    <definedName name="VAS073_F_Laboratoriniut142NuotekuValymas">'Forma 4'!$K$87</definedName>
    <definedName name="VAS073_F_Laboratoriniut143NuotekuDumblo" localSheetId="1">'Forma 4'!$L$87</definedName>
    <definedName name="VAS073_F_Laboratoriniut143NuotekuDumblo">'Forma 4'!$L$87</definedName>
    <definedName name="VAS073_F_Laboratoriniut14IsViso" localSheetId="1">'Forma 4'!$I$87</definedName>
    <definedName name="VAS073_F_Laboratoriniut14IsViso">'Forma 4'!$I$87</definedName>
    <definedName name="VAS073_F_Laboratoriniut15PavirsiniuNuoteku" localSheetId="1">'Forma 4'!$M$87</definedName>
    <definedName name="VAS073_F_Laboratoriniut15PavirsiniuNuoteku">'Forma 4'!$M$87</definedName>
    <definedName name="VAS073_F_Laboratoriniut16KitosReguliuojamosios" localSheetId="1">'Forma 4'!$N$87</definedName>
    <definedName name="VAS073_F_Laboratoriniut16KitosReguliuojamosios">'Forma 4'!$N$87</definedName>
    <definedName name="VAS073_F_Laboratoriniut17KitosVeiklos" localSheetId="1">'Forma 4'!$Q$87</definedName>
    <definedName name="VAS073_F_Laboratoriniut17KitosVeiklos">'Forma 4'!$Q$87</definedName>
    <definedName name="VAS073_F_Laboratoriniut1Apskaitosveikla1" localSheetId="1">'Forma 4'!$O$87</definedName>
    <definedName name="VAS073_F_Laboratoriniut1Apskaitosveikla1">'Forma 4'!$O$87</definedName>
    <definedName name="VAS073_F_Laboratoriniut1Kitareguliuoja1" localSheetId="1">'Forma 4'!$P$87</definedName>
    <definedName name="VAS073_F_Laboratoriniut1Kitareguliuoja1">'Forma 4'!$P$87</definedName>
    <definedName name="VAS073_F_Laboratoriniut21IS" localSheetId="1">'Forma 4'!$D$140</definedName>
    <definedName name="VAS073_F_Laboratoriniut21IS">'Forma 4'!$D$140</definedName>
    <definedName name="VAS073_F_Laboratoriniut231GeriamojoVandens" localSheetId="1">'Forma 4'!$F$140</definedName>
    <definedName name="VAS073_F_Laboratoriniut231GeriamojoVandens">'Forma 4'!$F$140</definedName>
    <definedName name="VAS073_F_Laboratoriniut232GeriamojoVandens" localSheetId="1">'Forma 4'!$G$140</definedName>
    <definedName name="VAS073_F_Laboratoriniut232GeriamojoVandens">'Forma 4'!$G$140</definedName>
    <definedName name="VAS073_F_Laboratoriniut233GeriamojoVandens" localSheetId="1">'Forma 4'!$H$140</definedName>
    <definedName name="VAS073_F_Laboratoriniut233GeriamojoVandens">'Forma 4'!$H$140</definedName>
    <definedName name="VAS073_F_Laboratoriniut23IsViso" localSheetId="1">'Forma 4'!$E$140</definedName>
    <definedName name="VAS073_F_Laboratoriniut23IsViso">'Forma 4'!$E$140</definedName>
    <definedName name="VAS073_F_Laboratoriniut241NuotekuSurinkimas" localSheetId="1">'Forma 4'!$J$140</definedName>
    <definedName name="VAS073_F_Laboratoriniut241NuotekuSurinkimas">'Forma 4'!$J$140</definedName>
    <definedName name="VAS073_F_Laboratoriniut242NuotekuValymas" localSheetId="1">'Forma 4'!$K$140</definedName>
    <definedName name="VAS073_F_Laboratoriniut242NuotekuValymas">'Forma 4'!$K$140</definedName>
    <definedName name="VAS073_F_Laboratoriniut243NuotekuDumblo" localSheetId="1">'Forma 4'!$L$140</definedName>
    <definedName name="VAS073_F_Laboratoriniut243NuotekuDumblo">'Forma 4'!$L$140</definedName>
    <definedName name="VAS073_F_Laboratoriniut24IsViso" localSheetId="1">'Forma 4'!$I$140</definedName>
    <definedName name="VAS073_F_Laboratoriniut24IsViso">'Forma 4'!$I$140</definedName>
    <definedName name="VAS073_F_Laboratoriniut25PavirsiniuNuoteku" localSheetId="1">'Forma 4'!$M$140</definedName>
    <definedName name="VAS073_F_Laboratoriniut25PavirsiniuNuoteku">'Forma 4'!$M$140</definedName>
    <definedName name="VAS073_F_Laboratoriniut26KitosReguliuojamosios" localSheetId="1">'Forma 4'!$N$140</definedName>
    <definedName name="VAS073_F_Laboratoriniut26KitosReguliuojamosios">'Forma 4'!$N$140</definedName>
    <definedName name="VAS073_F_Laboratoriniut27KitosVeiklos" localSheetId="1">'Forma 4'!$Q$140</definedName>
    <definedName name="VAS073_F_Laboratoriniut27KitosVeiklos">'Forma 4'!$Q$140</definedName>
    <definedName name="VAS073_F_Laboratoriniut2Apskaitosveikla1" localSheetId="1">'Forma 4'!$O$140</definedName>
    <definedName name="VAS073_F_Laboratoriniut2Apskaitosveikla1">'Forma 4'!$O$140</definedName>
    <definedName name="VAS073_F_Laboratoriniut2Kitareguliuoja1" localSheetId="1">'Forma 4'!$P$140</definedName>
    <definedName name="VAS073_F_Laboratoriniut2Kitareguliuoja1">'Forma 4'!$P$140</definedName>
    <definedName name="VAS073_F_Laboratoriniut31IS" localSheetId="1">'Forma 4'!$D$238</definedName>
    <definedName name="VAS073_F_Laboratoriniut31IS">'Forma 4'!$D$238</definedName>
    <definedName name="VAS073_F_Laboratoriniut331GeriamojoVandens" localSheetId="1">'Forma 4'!$F$238</definedName>
    <definedName name="VAS073_F_Laboratoriniut331GeriamojoVandens">'Forma 4'!$F$238</definedName>
    <definedName name="VAS073_F_Laboratoriniut332GeriamojoVandens" localSheetId="1">'Forma 4'!$G$238</definedName>
    <definedName name="VAS073_F_Laboratoriniut332GeriamojoVandens">'Forma 4'!$G$238</definedName>
    <definedName name="VAS073_F_Laboratoriniut333GeriamojoVandens" localSheetId="1">'Forma 4'!$H$238</definedName>
    <definedName name="VAS073_F_Laboratoriniut333GeriamojoVandens">'Forma 4'!$H$238</definedName>
    <definedName name="VAS073_F_Laboratoriniut33IsViso" localSheetId="1">'Forma 4'!$E$238</definedName>
    <definedName name="VAS073_F_Laboratoriniut33IsViso">'Forma 4'!$E$238</definedName>
    <definedName name="VAS073_F_Laboratoriniut341NuotekuSurinkimas" localSheetId="1">'Forma 4'!$J$238</definedName>
    <definedName name="VAS073_F_Laboratoriniut341NuotekuSurinkimas">'Forma 4'!$J$238</definedName>
    <definedName name="VAS073_F_Laboratoriniut342NuotekuValymas" localSheetId="1">'Forma 4'!$K$238</definedName>
    <definedName name="VAS073_F_Laboratoriniut342NuotekuValymas">'Forma 4'!$K$238</definedName>
    <definedName name="VAS073_F_Laboratoriniut343NuotekuDumblo" localSheetId="1">'Forma 4'!$L$238</definedName>
    <definedName name="VAS073_F_Laboratoriniut343NuotekuDumblo">'Forma 4'!$L$238</definedName>
    <definedName name="VAS073_F_Laboratoriniut34IsViso" localSheetId="1">'Forma 4'!$I$238</definedName>
    <definedName name="VAS073_F_Laboratoriniut34IsViso">'Forma 4'!$I$238</definedName>
    <definedName name="VAS073_F_Laboratoriniut35PavirsiniuNuoteku" localSheetId="1">'Forma 4'!$M$238</definedName>
    <definedName name="VAS073_F_Laboratoriniut35PavirsiniuNuoteku">'Forma 4'!$M$238</definedName>
    <definedName name="VAS073_F_Laboratoriniut36KitosReguliuojamosios" localSheetId="1">'Forma 4'!$N$238</definedName>
    <definedName name="VAS073_F_Laboratoriniut36KitosReguliuojamosios">'Forma 4'!$N$238</definedName>
    <definedName name="VAS073_F_Laboratoriniut37KitosVeiklos" localSheetId="1">'Forma 4'!$Q$238</definedName>
    <definedName name="VAS073_F_Laboratoriniut37KitosVeiklos">'Forma 4'!$Q$238</definedName>
    <definedName name="VAS073_F_Laboratoriniut3Apskaitosveikla1" localSheetId="1">'Forma 4'!$O$238</definedName>
    <definedName name="VAS073_F_Laboratoriniut3Apskaitosveikla1">'Forma 4'!$O$238</definedName>
    <definedName name="VAS073_F_Laboratoriniut3Kitareguliuoja1" localSheetId="1">'Forma 4'!$P$238</definedName>
    <definedName name="VAS073_F_Laboratoriniut3Kitareguliuoja1">'Forma 4'!$P$238</definedName>
    <definedName name="VAS073_F_Metrologinespa11IS" localSheetId="1">'Forma 4'!$D$48</definedName>
    <definedName name="VAS073_F_Metrologinespa11IS">'Forma 4'!$D$48</definedName>
    <definedName name="VAS073_F_Metrologinespa131GeriamojoVandens" localSheetId="1">'Forma 4'!$F$48</definedName>
    <definedName name="VAS073_F_Metrologinespa131GeriamojoVandens">'Forma 4'!$F$48</definedName>
    <definedName name="VAS073_F_Metrologinespa132GeriamojoVandens" localSheetId="1">'Forma 4'!$G$48</definedName>
    <definedName name="VAS073_F_Metrologinespa132GeriamojoVandens">'Forma 4'!$G$48</definedName>
    <definedName name="VAS073_F_Metrologinespa133GeriamojoVandens" localSheetId="1">'Forma 4'!$H$48</definedName>
    <definedName name="VAS073_F_Metrologinespa133GeriamojoVandens">'Forma 4'!$H$48</definedName>
    <definedName name="VAS073_F_Metrologinespa13IsViso" localSheetId="1">'Forma 4'!$E$48</definedName>
    <definedName name="VAS073_F_Metrologinespa13IsViso">'Forma 4'!$E$48</definedName>
    <definedName name="VAS073_F_Metrologinespa141NuotekuSurinkimas" localSheetId="1">'Forma 4'!$J$48</definedName>
    <definedName name="VAS073_F_Metrologinespa141NuotekuSurinkimas">'Forma 4'!$J$48</definedName>
    <definedName name="VAS073_F_Metrologinespa142NuotekuValymas" localSheetId="1">'Forma 4'!$K$48</definedName>
    <definedName name="VAS073_F_Metrologinespa142NuotekuValymas">'Forma 4'!$K$48</definedName>
    <definedName name="VAS073_F_Metrologinespa143NuotekuDumblo" localSheetId="1">'Forma 4'!$L$48</definedName>
    <definedName name="VAS073_F_Metrologinespa143NuotekuDumblo">'Forma 4'!$L$48</definedName>
    <definedName name="VAS073_F_Metrologinespa14IsViso" localSheetId="1">'Forma 4'!$I$48</definedName>
    <definedName name="VAS073_F_Metrologinespa14IsViso">'Forma 4'!$I$48</definedName>
    <definedName name="VAS073_F_Metrologinespa15PavirsiniuNuoteku" localSheetId="1">'Forma 4'!$M$48</definedName>
    <definedName name="VAS073_F_Metrologinespa15PavirsiniuNuoteku">'Forma 4'!$M$48</definedName>
    <definedName name="VAS073_F_Metrologinespa16KitosReguliuojamosios" localSheetId="1">'Forma 4'!$N$48</definedName>
    <definedName name="VAS073_F_Metrologinespa16KitosReguliuojamosios">'Forma 4'!$N$48</definedName>
    <definedName name="VAS073_F_Metrologinespa17KitosVeiklos" localSheetId="1">'Forma 4'!$Q$48</definedName>
    <definedName name="VAS073_F_Metrologinespa17KitosVeiklos">'Forma 4'!$Q$48</definedName>
    <definedName name="VAS073_F_Metrologinespa1Apskaitosveikla1" localSheetId="1">'Forma 4'!$O$48</definedName>
    <definedName name="VAS073_F_Metrologinespa1Apskaitosveikla1">'Forma 4'!$O$48</definedName>
    <definedName name="VAS073_F_Metrologinespa1Kitareguliuoja1" localSheetId="1">'Forma 4'!$P$48</definedName>
    <definedName name="VAS073_F_Metrologinespa1Kitareguliuoja1">'Forma 4'!$P$48</definedName>
    <definedName name="VAS073_F_Metrologinespa21IS" localSheetId="1">'Forma 4'!$D$104</definedName>
    <definedName name="VAS073_F_Metrologinespa21IS">'Forma 4'!$D$104</definedName>
    <definedName name="VAS073_F_Metrologinespa231GeriamojoVandens" localSheetId="1">'Forma 4'!$F$104</definedName>
    <definedName name="VAS073_F_Metrologinespa231GeriamojoVandens">'Forma 4'!$F$104</definedName>
    <definedName name="VAS073_F_Metrologinespa232GeriamojoVandens" localSheetId="1">'Forma 4'!$G$104</definedName>
    <definedName name="VAS073_F_Metrologinespa232GeriamojoVandens">'Forma 4'!$G$104</definedName>
    <definedName name="VAS073_F_Metrologinespa233GeriamojoVandens" localSheetId="1">'Forma 4'!$H$104</definedName>
    <definedName name="VAS073_F_Metrologinespa233GeriamojoVandens">'Forma 4'!$H$104</definedName>
    <definedName name="VAS073_F_Metrologinespa23IsViso" localSheetId="1">'Forma 4'!$E$104</definedName>
    <definedName name="VAS073_F_Metrologinespa23IsViso">'Forma 4'!$E$104</definedName>
    <definedName name="VAS073_F_Metrologinespa241NuotekuSurinkimas" localSheetId="1">'Forma 4'!$J$104</definedName>
    <definedName name="VAS073_F_Metrologinespa241NuotekuSurinkimas">'Forma 4'!$J$104</definedName>
    <definedName name="VAS073_F_Metrologinespa242NuotekuValymas" localSheetId="1">'Forma 4'!$K$104</definedName>
    <definedName name="VAS073_F_Metrologinespa242NuotekuValymas">'Forma 4'!$K$104</definedName>
    <definedName name="VAS073_F_Metrologinespa243NuotekuDumblo" localSheetId="1">'Forma 4'!$L$104</definedName>
    <definedName name="VAS073_F_Metrologinespa243NuotekuDumblo">'Forma 4'!$L$104</definedName>
    <definedName name="VAS073_F_Metrologinespa24IsViso" localSheetId="1">'Forma 4'!$I$104</definedName>
    <definedName name="VAS073_F_Metrologinespa24IsViso">'Forma 4'!$I$104</definedName>
    <definedName name="VAS073_F_Metrologinespa25PavirsiniuNuoteku" localSheetId="1">'Forma 4'!$M$104</definedName>
    <definedName name="VAS073_F_Metrologinespa25PavirsiniuNuoteku">'Forma 4'!$M$104</definedName>
    <definedName name="VAS073_F_Metrologinespa26KitosReguliuojamosios" localSheetId="1">'Forma 4'!$N$104</definedName>
    <definedName name="VAS073_F_Metrologinespa26KitosReguliuojamosios">'Forma 4'!$N$104</definedName>
    <definedName name="VAS073_F_Metrologinespa27KitosVeiklos" localSheetId="1">'Forma 4'!$Q$104</definedName>
    <definedName name="VAS073_F_Metrologinespa27KitosVeiklos">'Forma 4'!$Q$104</definedName>
    <definedName name="VAS073_F_Metrologinespa2Apskaitosveikla1" localSheetId="1">'Forma 4'!$O$104</definedName>
    <definedName name="VAS073_F_Metrologinespa2Apskaitosveikla1">'Forma 4'!$O$104</definedName>
    <definedName name="VAS073_F_Metrologinespa2Kitareguliuoja1" localSheetId="1">'Forma 4'!$P$104</definedName>
    <definedName name="VAS073_F_Metrologinespa2Kitareguliuoja1">'Forma 4'!$P$104</definedName>
    <definedName name="VAS073_F_Metrologinespa31IS" localSheetId="1">'Forma 4'!$D$156</definedName>
    <definedName name="VAS073_F_Metrologinespa31IS">'Forma 4'!$D$156</definedName>
    <definedName name="VAS073_F_Metrologinespa331GeriamojoVandens" localSheetId="1">'Forma 4'!$F$156</definedName>
    <definedName name="VAS073_F_Metrologinespa331GeriamojoVandens">'Forma 4'!$F$156</definedName>
    <definedName name="VAS073_F_Metrologinespa332GeriamojoVandens" localSheetId="1">'Forma 4'!$G$156</definedName>
    <definedName name="VAS073_F_Metrologinespa332GeriamojoVandens">'Forma 4'!$G$156</definedName>
    <definedName name="VAS073_F_Metrologinespa333GeriamojoVandens" localSheetId="1">'Forma 4'!$H$156</definedName>
    <definedName name="VAS073_F_Metrologinespa333GeriamojoVandens">'Forma 4'!$H$156</definedName>
    <definedName name="VAS073_F_Metrologinespa33IsViso" localSheetId="1">'Forma 4'!$E$156</definedName>
    <definedName name="VAS073_F_Metrologinespa33IsViso">'Forma 4'!$E$156</definedName>
    <definedName name="VAS073_F_Metrologinespa341NuotekuSurinkimas" localSheetId="1">'Forma 4'!$J$156</definedName>
    <definedName name="VAS073_F_Metrologinespa341NuotekuSurinkimas">'Forma 4'!$J$156</definedName>
    <definedName name="VAS073_F_Metrologinespa342NuotekuValymas" localSheetId="1">'Forma 4'!$K$156</definedName>
    <definedName name="VAS073_F_Metrologinespa342NuotekuValymas">'Forma 4'!$K$156</definedName>
    <definedName name="VAS073_F_Metrologinespa343NuotekuDumblo" localSheetId="1">'Forma 4'!$L$156</definedName>
    <definedName name="VAS073_F_Metrologinespa343NuotekuDumblo">'Forma 4'!$L$156</definedName>
    <definedName name="VAS073_F_Metrologinespa34IsViso" localSheetId="1">'Forma 4'!$I$156</definedName>
    <definedName name="VAS073_F_Metrologinespa34IsViso">'Forma 4'!$I$156</definedName>
    <definedName name="VAS073_F_Metrologinespa35PavirsiniuNuoteku" localSheetId="1">'Forma 4'!$M$156</definedName>
    <definedName name="VAS073_F_Metrologinespa35PavirsiniuNuoteku">'Forma 4'!$M$156</definedName>
    <definedName name="VAS073_F_Metrologinespa36KitosReguliuojamosios" localSheetId="1">'Forma 4'!$N$156</definedName>
    <definedName name="VAS073_F_Metrologinespa36KitosReguliuojamosios">'Forma 4'!$N$156</definedName>
    <definedName name="VAS073_F_Metrologinespa37KitosVeiklos" localSheetId="1">'Forma 4'!$Q$156</definedName>
    <definedName name="VAS073_F_Metrologinespa37KitosVeiklos">'Forma 4'!$Q$156</definedName>
    <definedName name="VAS073_F_Metrologinespa3Apskaitosveikla1" localSheetId="1">'Forma 4'!$O$156</definedName>
    <definedName name="VAS073_F_Metrologinespa3Apskaitosveikla1">'Forma 4'!$O$156</definedName>
    <definedName name="VAS073_F_Metrologinespa3Kitareguliuoja1" localSheetId="1">'Forma 4'!$P$156</definedName>
    <definedName name="VAS073_F_Metrologinespa3Kitareguliuoja1">'Forma 4'!$P$156</definedName>
    <definedName name="VAS073_F_Metrologinespa41IS" localSheetId="1">'Forma 4'!$D$201</definedName>
    <definedName name="VAS073_F_Metrologinespa41IS">'Forma 4'!$D$201</definedName>
    <definedName name="VAS073_F_Metrologinespa431GeriamojoVandens" localSheetId="1">'Forma 4'!$F$201</definedName>
    <definedName name="VAS073_F_Metrologinespa431GeriamojoVandens">'Forma 4'!$F$201</definedName>
    <definedName name="VAS073_F_Metrologinespa432GeriamojoVandens" localSheetId="1">'Forma 4'!$G$201</definedName>
    <definedName name="VAS073_F_Metrologinespa432GeriamojoVandens">'Forma 4'!$G$201</definedName>
    <definedName name="VAS073_F_Metrologinespa433GeriamojoVandens" localSheetId="1">'Forma 4'!$H$201</definedName>
    <definedName name="VAS073_F_Metrologinespa433GeriamojoVandens">'Forma 4'!$H$201</definedName>
    <definedName name="VAS073_F_Metrologinespa43IsViso" localSheetId="1">'Forma 4'!$E$201</definedName>
    <definedName name="VAS073_F_Metrologinespa43IsViso">'Forma 4'!$E$201</definedName>
    <definedName name="VAS073_F_Metrologinespa441NuotekuSurinkimas" localSheetId="1">'Forma 4'!$J$201</definedName>
    <definedName name="VAS073_F_Metrologinespa441NuotekuSurinkimas">'Forma 4'!$J$201</definedName>
    <definedName name="VAS073_F_Metrologinespa442NuotekuValymas" localSheetId="1">'Forma 4'!$K$201</definedName>
    <definedName name="VAS073_F_Metrologinespa442NuotekuValymas">'Forma 4'!$K$201</definedName>
    <definedName name="VAS073_F_Metrologinespa443NuotekuDumblo" localSheetId="1">'Forma 4'!$L$201</definedName>
    <definedName name="VAS073_F_Metrologinespa443NuotekuDumblo">'Forma 4'!$L$201</definedName>
    <definedName name="VAS073_F_Metrologinespa44IsViso" localSheetId="1">'Forma 4'!$I$201</definedName>
    <definedName name="VAS073_F_Metrologinespa44IsViso">'Forma 4'!$I$201</definedName>
    <definedName name="VAS073_F_Metrologinespa45PavirsiniuNuoteku" localSheetId="1">'Forma 4'!$M$201</definedName>
    <definedName name="VAS073_F_Metrologinespa45PavirsiniuNuoteku">'Forma 4'!$M$201</definedName>
    <definedName name="VAS073_F_Metrologinespa46KitosReguliuojamosios" localSheetId="1">'Forma 4'!$N$201</definedName>
    <definedName name="VAS073_F_Metrologinespa46KitosReguliuojamosios">'Forma 4'!$N$201</definedName>
    <definedName name="VAS073_F_Metrologinespa47KitosVeiklos" localSheetId="1">'Forma 4'!$Q$201</definedName>
    <definedName name="VAS073_F_Metrologinespa47KitosVeiklos">'Forma 4'!$Q$201</definedName>
    <definedName name="VAS073_F_Metrologinespa4Apskaitosveikla1" localSheetId="1">'Forma 4'!$O$201</definedName>
    <definedName name="VAS073_F_Metrologinespa4Apskaitosveikla1">'Forma 4'!$O$201</definedName>
    <definedName name="VAS073_F_Metrologinespa4Kitareguliuoja1" localSheetId="1">'Forma 4'!$P$201</definedName>
    <definedName name="VAS073_F_Metrologinespa4Kitareguliuoja1">'Forma 4'!$P$201</definedName>
    <definedName name="VAS073_F_Mokesciouztars11IS" localSheetId="1">'Forma 4'!$D$60</definedName>
    <definedName name="VAS073_F_Mokesciouztars11IS">'Forma 4'!$D$60</definedName>
    <definedName name="VAS073_F_Mokesciouztars131GeriamojoVandens" localSheetId="1">'Forma 4'!$F$60</definedName>
    <definedName name="VAS073_F_Mokesciouztars131GeriamojoVandens">'Forma 4'!$F$60</definedName>
    <definedName name="VAS073_F_Mokesciouztars132GeriamojoVandens" localSheetId="1">'Forma 4'!$G$60</definedName>
    <definedName name="VAS073_F_Mokesciouztars132GeriamojoVandens">'Forma 4'!$G$60</definedName>
    <definedName name="VAS073_F_Mokesciouztars133GeriamojoVandens" localSheetId="1">'Forma 4'!$H$60</definedName>
    <definedName name="VAS073_F_Mokesciouztars133GeriamojoVandens">'Forma 4'!$H$60</definedName>
    <definedName name="VAS073_F_Mokesciouztars13IsViso" localSheetId="1">'Forma 4'!$E$60</definedName>
    <definedName name="VAS073_F_Mokesciouztars13IsViso">'Forma 4'!$E$60</definedName>
    <definedName name="VAS073_F_Mokesciouztars141NuotekuSurinkimas" localSheetId="1">'Forma 4'!$J$60</definedName>
    <definedName name="VAS073_F_Mokesciouztars141NuotekuSurinkimas">'Forma 4'!$J$60</definedName>
    <definedName name="VAS073_F_Mokesciouztars142NuotekuValymas" localSheetId="1">'Forma 4'!$K$60</definedName>
    <definedName name="VAS073_F_Mokesciouztars142NuotekuValymas">'Forma 4'!$K$60</definedName>
    <definedName name="VAS073_F_Mokesciouztars143NuotekuDumblo" localSheetId="1">'Forma 4'!$L$60</definedName>
    <definedName name="VAS073_F_Mokesciouztars143NuotekuDumblo">'Forma 4'!$L$60</definedName>
    <definedName name="VAS073_F_Mokesciouztars14IsViso" localSheetId="1">'Forma 4'!$I$60</definedName>
    <definedName name="VAS073_F_Mokesciouztars14IsViso">'Forma 4'!$I$60</definedName>
    <definedName name="VAS073_F_Mokesciouztars15PavirsiniuNuoteku" localSheetId="1">'Forma 4'!$M$60</definedName>
    <definedName name="VAS073_F_Mokesciouztars15PavirsiniuNuoteku">'Forma 4'!$M$60</definedName>
    <definedName name="VAS073_F_Mokesciouztars16KitosReguliuojamosios" localSheetId="1">'Forma 4'!$N$60</definedName>
    <definedName name="VAS073_F_Mokesciouztars16KitosReguliuojamosios">'Forma 4'!$N$60</definedName>
    <definedName name="VAS073_F_Mokesciouztars17KitosVeiklos" localSheetId="1">'Forma 4'!$Q$60</definedName>
    <definedName name="VAS073_F_Mokesciouztars17KitosVeiklos">'Forma 4'!$Q$60</definedName>
    <definedName name="VAS073_F_Mokesciouztars1Apskaitosveikla1" localSheetId="1">'Forma 4'!$O$60</definedName>
    <definedName name="VAS073_F_Mokesciouztars1Apskaitosveikla1">'Forma 4'!$O$60</definedName>
    <definedName name="VAS073_F_Mokesciouztars1Kitareguliuoja1" localSheetId="1">'Forma 4'!$P$60</definedName>
    <definedName name="VAS073_F_Mokesciouztars1Kitareguliuoja1">'Forma 4'!$P$60</definedName>
    <definedName name="VAS073_F_Mokesciouzvals11IS" localSheetId="1">'Forma 4'!$D$59</definedName>
    <definedName name="VAS073_F_Mokesciouzvals11IS">'Forma 4'!$D$59</definedName>
    <definedName name="VAS073_F_Mokesciouzvals131GeriamojoVandens" localSheetId="1">'Forma 4'!$F$59</definedName>
    <definedName name="VAS073_F_Mokesciouzvals131GeriamojoVandens">'Forma 4'!$F$59</definedName>
    <definedName name="VAS073_F_Mokesciouzvals132GeriamojoVandens" localSheetId="1">'Forma 4'!$G$59</definedName>
    <definedName name="VAS073_F_Mokesciouzvals132GeriamojoVandens">'Forma 4'!$G$59</definedName>
    <definedName name="VAS073_F_Mokesciouzvals133GeriamojoVandens" localSheetId="1">'Forma 4'!$H$59</definedName>
    <definedName name="VAS073_F_Mokesciouzvals133GeriamojoVandens">'Forma 4'!$H$59</definedName>
    <definedName name="VAS073_F_Mokesciouzvals13IsViso" localSheetId="1">'Forma 4'!$E$59</definedName>
    <definedName name="VAS073_F_Mokesciouzvals13IsViso">'Forma 4'!$E$59</definedName>
    <definedName name="VAS073_F_Mokesciouzvals141NuotekuSurinkimas" localSheetId="1">'Forma 4'!$J$59</definedName>
    <definedName name="VAS073_F_Mokesciouzvals141NuotekuSurinkimas">'Forma 4'!$J$59</definedName>
    <definedName name="VAS073_F_Mokesciouzvals142NuotekuValymas" localSheetId="1">'Forma 4'!$K$59</definedName>
    <definedName name="VAS073_F_Mokesciouzvals142NuotekuValymas">'Forma 4'!$K$59</definedName>
    <definedName name="VAS073_F_Mokesciouzvals143NuotekuDumblo" localSheetId="1">'Forma 4'!$L$59</definedName>
    <definedName name="VAS073_F_Mokesciouzvals143NuotekuDumblo">'Forma 4'!$L$59</definedName>
    <definedName name="VAS073_F_Mokesciouzvals14IsViso" localSheetId="1">'Forma 4'!$I$59</definedName>
    <definedName name="VAS073_F_Mokesciouzvals14IsViso">'Forma 4'!$I$59</definedName>
    <definedName name="VAS073_F_Mokesciouzvals15PavirsiniuNuoteku" localSheetId="1">'Forma 4'!$M$59</definedName>
    <definedName name="VAS073_F_Mokesciouzvals15PavirsiniuNuoteku">'Forma 4'!$M$59</definedName>
    <definedName name="VAS073_F_Mokesciouzvals16KitosReguliuojamosios" localSheetId="1">'Forma 4'!$N$59</definedName>
    <definedName name="VAS073_F_Mokesciouzvals16KitosReguliuojamosios">'Forma 4'!$N$59</definedName>
    <definedName name="VAS073_F_Mokesciouzvals17KitosVeiklos" localSheetId="1">'Forma 4'!$Q$59</definedName>
    <definedName name="VAS073_F_Mokesciouzvals17KitosVeiklos">'Forma 4'!$Q$59</definedName>
    <definedName name="VAS073_F_Mokesciouzvals1Apskaitosveikla1" localSheetId="1">'Forma 4'!$O$59</definedName>
    <definedName name="VAS073_F_Mokesciouzvals1Apskaitosveikla1">'Forma 4'!$O$59</definedName>
    <definedName name="VAS073_F_Mokesciouzvals1Kitareguliuoja1" localSheetId="1">'Forma 4'!$P$59</definedName>
    <definedName name="VAS073_F_Mokesciouzvals1Kitareguliuoja1">'Forma 4'!$P$59</definedName>
    <definedName name="VAS073_F_Mokesciusanaud11IS" localSheetId="1">'Forma 4'!$D$58</definedName>
    <definedName name="VAS073_F_Mokesciusanaud11IS">'Forma 4'!$D$58</definedName>
    <definedName name="VAS073_F_Mokesciusanaud131GeriamojoVandens" localSheetId="1">'Forma 4'!$F$58</definedName>
    <definedName name="VAS073_F_Mokesciusanaud131GeriamojoVandens">'Forma 4'!$F$58</definedName>
    <definedName name="VAS073_F_Mokesciusanaud132GeriamojoVandens" localSheetId="1">'Forma 4'!$G$58</definedName>
    <definedName name="VAS073_F_Mokesciusanaud132GeriamojoVandens">'Forma 4'!$G$58</definedName>
    <definedName name="VAS073_F_Mokesciusanaud133GeriamojoVandens" localSheetId="1">'Forma 4'!$H$58</definedName>
    <definedName name="VAS073_F_Mokesciusanaud133GeriamojoVandens">'Forma 4'!$H$58</definedName>
    <definedName name="VAS073_F_Mokesciusanaud13IsViso" localSheetId="1">'Forma 4'!$E$58</definedName>
    <definedName name="VAS073_F_Mokesciusanaud13IsViso">'Forma 4'!$E$58</definedName>
    <definedName name="VAS073_F_Mokesciusanaud141NuotekuSurinkimas" localSheetId="1">'Forma 4'!$J$58</definedName>
    <definedName name="VAS073_F_Mokesciusanaud141NuotekuSurinkimas">'Forma 4'!$J$58</definedName>
    <definedName name="VAS073_F_Mokesciusanaud142NuotekuValymas" localSheetId="1">'Forma 4'!$K$58</definedName>
    <definedName name="VAS073_F_Mokesciusanaud142NuotekuValymas">'Forma 4'!$K$58</definedName>
    <definedName name="VAS073_F_Mokesciusanaud143NuotekuDumblo" localSheetId="1">'Forma 4'!$L$58</definedName>
    <definedName name="VAS073_F_Mokesciusanaud143NuotekuDumblo">'Forma 4'!$L$58</definedName>
    <definedName name="VAS073_F_Mokesciusanaud14IsViso" localSheetId="1">'Forma 4'!$I$58</definedName>
    <definedName name="VAS073_F_Mokesciusanaud14IsViso">'Forma 4'!$I$58</definedName>
    <definedName name="VAS073_F_Mokesciusanaud15PavirsiniuNuoteku" localSheetId="1">'Forma 4'!$M$58</definedName>
    <definedName name="VAS073_F_Mokesciusanaud15PavirsiniuNuoteku">'Forma 4'!$M$58</definedName>
    <definedName name="VAS073_F_Mokesciusanaud16KitosReguliuojamosios" localSheetId="1">'Forma 4'!$N$58</definedName>
    <definedName name="VAS073_F_Mokesciusanaud16KitosReguliuojamosios">'Forma 4'!$N$58</definedName>
    <definedName name="VAS073_F_Mokesciusanaud17KitosVeiklos" localSheetId="1">'Forma 4'!$Q$58</definedName>
    <definedName name="VAS073_F_Mokesciusanaud17KitosVeiklos">'Forma 4'!$Q$58</definedName>
    <definedName name="VAS073_F_Mokesciusanaud1Apskaitosveikla1" localSheetId="1">'Forma 4'!$O$58</definedName>
    <definedName name="VAS073_F_Mokesciusanaud1Apskaitosveikla1">'Forma 4'!$O$58</definedName>
    <definedName name="VAS073_F_Mokesciusanaud1Kitareguliuoja1" localSheetId="1">'Forma 4'!$P$58</definedName>
    <definedName name="VAS073_F_Mokesciusanaud1Kitareguliuoja1">'Forma 4'!$P$58</definedName>
    <definedName name="VAS073_F_Mokesciusanaud21IS" localSheetId="1">'Forma 4'!$D$114</definedName>
    <definedName name="VAS073_F_Mokesciusanaud21IS">'Forma 4'!$D$114</definedName>
    <definedName name="VAS073_F_Mokesciusanaud231GeriamojoVandens" localSheetId="1">'Forma 4'!$F$114</definedName>
    <definedName name="VAS073_F_Mokesciusanaud231GeriamojoVandens">'Forma 4'!$F$114</definedName>
    <definedName name="VAS073_F_Mokesciusanaud232GeriamojoVandens" localSheetId="1">'Forma 4'!$G$114</definedName>
    <definedName name="VAS073_F_Mokesciusanaud232GeriamojoVandens">'Forma 4'!$G$114</definedName>
    <definedName name="VAS073_F_Mokesciusanaud233GeriamojoVandens" localSheetId="1">'Forma 4'!$H$114</definedName>
    <definedName name="VAS073_F_Mokesciusanaud233GeriamojoVandens">'Forma 4'!$H$114</definedName>
    <definedName name="VAS073_F_Mokesciusanaud23IsViso" localSheetId="1">'Forma 4'!$E$114</definedName>
    <definedName name="VAS073_F_Mokesciusanaud23IsViso">'Forma 4'!$E$114</definedName>
    <definedName name="VAS073_F_Mokesciusanaud241NuotekuSurinkimas" localSheetId="1">'Forma 4'!$J$114</definedName>
    <definedName name="VAS073_F_Mokesciusanaud241NuotekuSurinkimas">'Forma 4'!$J$114</definedName>
    <definedName name="VAS073_F_Mokesciusanaud242NuotekuValymas" localSheetId="1">'Forma 4'!$K$114</definedName>
    <definedName name="VAS073_F_Mokesciusanaud242NuotekuValymas">'Forma 4'!$K$114</definedName>
    <definedName name="VAS073_F_Mokesciusanaud243NuotekuDumblo" localSheetId="1">'Forma 4'!$L$114</definedName>
    <definedName name="VAS073_F_Mokesciusanaud243NuotekuDumblo">'Forma 4'!$L$114</definedName>
    <definedName name="VAS073_F_Mokesciusanaud24IsViso" localSheetId="1">'Forma 4'!$I$114</definedName>
    <definedName name="VAS073_F_Mokesciusanaud24IsViso">'Forma 4'!$I$114</definedName>
    <definedName name="VAS073_F_Mokesciusanaud25PavirsiniuNuoteku" localSheetId="1">'Forma 4'!$M$114</definedName>
    <definedName name="VAS073_F_Mokesciusanaud25PavirsiniuNuoteku">'Forma 4'!$M$114</definedName>
    <definedName name="VAS073_F_Mokesciusanaud26KitosReguliuojamosios" localSheetId="1">'Forma 4'!$N$114</definedName>
    <definedName name="VAS073_F_Mokesciusanaud26KitosReguliuojamosios">'Forma 4'!$N$114</definedName>
    <definedName name="VAS073_F_Mokesciusanaud27KitosVeiklos" localSheetId="1">'Forma 4'!$Q$114</definedName>
    <definedName name="VAS073_F_Mokesciusanaud27KitosVeiklos">'Forma 4'!$Q$114</definedName>
    <definedName name="VAS073_F_Mokesciusanaud2Apskaitosveikla1" localSheetId="1">'Forma 4'!$O$114</definedName>
    <definedName name="VAS073_F_Mokesciusanaud2Apskaitosveikla1">'Forma 4'!$O$114</definedName>
    <definedName name="VAS073_F_Mokesciusanaud2Kitareguliuoja1" localSheetId="1">'Forma 4'!$P$114</definedName>
    <definedName name="VAS073_F_Mokesciusanaud2Kitareguliuoja1">'Forma 4'!$P$114</definedName>
    <definedName name="VAS073_F_Mokesciusanaud31IS" localSheetId="1">'Forma 4'!$D$211</definedName>
    <definedName name="VAS073_F_Mokesciusanaud31IS">'Forma 4'!$D$211</definedName>
    <definedName name="VAS073_F_Mokesciusanaud331GeriamojoVandens" localSheetId="1">'Forma 4'!$F$211</definedName>
    <definedName name="VAS073_F_Mokesciusanaud331GeriamojoVandens">'Forma 4'!$F$211</definedName>
    <definedName name="VAS073_F_Mokesciusanaud332GeriamojoVandens" localSheetId="1">'Forma 4'!$G$211</definedName>
    <definedName name="VAS073_F_Mokesciusanaud332GeriamojoVandens">'Forma 4'!$G$211</definedName>
    <definedName name="VAS073_F_Mokesciusanaud333GeriamojoVandens" localSheetId="1">'Forma 4'!$H$211</definedName>
    <definedName name="VAS073_F_Mokesciusanaud333GeriamojoVandens">'Forma 4'!$H$211</definedName>
    <definedName name="VAS073_F_Mokesciusanaud33IsViso" localSheetId="1">'Forma 4'!$E$211</definedName>
    <definedName name="VAS073_F_Mokesciusanaud33IsViso">'Forma 4'!$E$211</definedName>
    <definedName name="VAS073_F_Mokesciusanaud341NuotekuSurinkimas" localSheetId="1">'Forma 4'!$J$211</definedName>
    <definedName name="VAS073_F_Mokesciusanaud341NuotekuSurinkimas">'Forma 4'!$J$211</definedName>
    <definedName name="VAS073_F_Mokesciusanaud342NuotekuValymas" localSheetId="1">'Forma 4'!$K$211</definedName>
    <definedName name="VAS073_F_Mokesciusanaud342NuotekuValymas">'Forma 4'!$K$211</definedName>
    <definedName name="VAS073_F_Mokesciusanaud343NuotekuDumblo" localSheetId="1">'Forma 4'!$L$211</definedName>
    <definedName name="VAS073_F_Mokesciusanaud343NuotekuDumblo">'Forma 4'!$L$211</definedName>
    <definedName name="VAS073_F_Mokesciusanaud34IsViso" localSheetId="1">'Forma 4'!$I$211</definedName>
    <definedName name="VAS073_F_Mokesciusanaud34IsViso">'Forma 4'!$I$211</definedName>
    <definedName name="VAS073_F_Mokesciusanaud35PavirsiniuNuoteku" localSheetId="1">'Forma 4'!$M$211</definedName>
    <definedName name="VAS073_F_Mokesciusanaud35PavirsiniuNuoteku">'Forma 4'!$M$211</definedName>
    <definedName name="VAS073_F_Mokesciusanaud36KitosReguliuojamosios" localSheetId="1">'Forma 4'!$N$211</definedName>
    <definedName name="VAS073_F_Mokesciusanaud36KitosReguliuojamosios">'Forma 4'!$N$211</definedName>
    <definedName name="VAS073_F_Mokesciusanaud37KitosVeiklos" localSheetId="1">'Forma 4'!$Q$211</definedName>
    <definedName name="VAS073_F_Mokesciusanaud37KitosVeiklos">'Forma 4'!$Q$211</definedName>
    <definedName name="VAS073_F_Mokesciusanaud3Apskaitosveikla1" localSheetId="1">'Forma 4'!$O$211</definedName>
    <definedName name="VAS073_F_Mokesciusanaud3Apskaitosveikla1">'Forma 4'!$O$211</definedName>
    <definedName name="VAS073_F_Mokesciusanaud3Kitareguliuoja1" localSheetId="1">'Forma 4'!$P$211</definedName>
    <definedName name="VAS073_F_Mokesciusanaud3Kitareguliuoja1">'Forma 4'!$P$211</definedName>
    <definedName name="VAS073_F_Nekilnojamojot11IS" localSheetId="1">'Forma 4'!$D$61</definedName>
    <definedName name="VAS073_F_Nekilnojamojot11IS">'Forma 4'!$D$61</definedName>
    <definedName name="VAS073_F_Nekilnojamojot131GeriamojoVandens" localSheetId="1">'Forma 4'!$F$61</definedName>
    <definedName name="VAS073_F_Nekilnojamojot131GeriamojoVandens">'Forma 4'!$F$61</definedName>
    <definedName name="VAS073_F_Nekilnojamojot132GeriamojoVandens" localSheetId="1">'Forma 4'!$G$61</definedName>
    <definedName name="VAS073_F_Nekilnojamojot132GeriamojoVandens">'Forma 4'!$G$61</definedName>
    <definedName name="VAS073_F_Nekilnojamojot133GeriamojoVandens" localSheetId="1">'Forma 4'!$H$61</definedName>
    <definedName name="VAS073_F_Nekilnojamojot133GeriamojoVandens">'Forma 4'!$H$61</definedName>
    <definedName name="VAS073_F_Nekilnojamojot13IsViso" localSheetId="1">'Forma 4'!$E$61</definedName>
    <definedName name="VAS073_F_Nekilnojamojot13IsViso">'Forma 4'!$E$61</definedName>
    <definedName name="VAS073_F_Nekilnojamojot141NuotekuSurinkimas" localSheetId="1">'Forma 4'!$J$61</definedName>
    <definedName name="VAS073_F_Nekilnojamojot141NuotekuSurinkimas">'Forma 4'!$J$61</definedName>
    <definedName name="VAS073_F_Nekilnojamojot142NuotekuValymas" localSheetId="1">'Forma 4'!$K$61</definedName>
    <definedName name="VAS073_F_Nekilnojamojot142NuotekuValymas">'Forma 4'!$K$61</definedName>
    <definedName name="VAS073_F_Nekilnojamojot143NuotekuDumblo" localSheetId="1">'Forma 4'!$L$61</definedName>
    <definedName name="VAS073_F_Nekilnojamojot143NuotekuDumblo">'Forma 4'!$L$61</definedName>
    <definedName name="VAS073_F_Nekilnojamojot14IsViso" localSheetId="1">'Forma 4'!$I$61</definedName>
    <definedName name="VAS073_F_Nekilnojamojot14IsViso">'Forma 4'!$I$61</definedName>
    <definedName name="VAS073_F_Nekilnojamojot15PavirsiniuNuoteku" localSheetId="1">'Forma 4'!$M$61</definedName>
    <definedName name="VAS073_F_Nekilnojamojot15PavirsiniuNuoteku">'Forma 4'!$M$61</definedName>
    <definedName name="VAS073_F_Nekilnojamojot16KitosReguliuojamosios" localSheetId="1">'Forma 4'!$N$61</definedName>
    <definedName name="VAS073_F_Nekilnojamojot16KitosReguliuojamosios">'Forma 4'!$N$61</definedName>
    <definedName name="VAS073_F_Nekilnojamojot17KitosVeiklos" localSheetId="1">'Forma 4'!$Q$61</definedName>
    <definedName name="VAS073_F_Nekilnojamojot17KitosVeiklos">'Forma 4'!$Q$61</definedName>
    <definedName name="VAS073_F_Nekilnojamojot1Apskaitosveikla1" localSheetId="1">'Forma 4'!$O$61</definedName>
    <definedName name="VAS073_F_Nekilnojamojot1Apskaitosveikla1">'Forma 4'!$O$61</definedName>
    <definedName name="VAS073_F_Nekilnojamojot1Kitareguliuoja1" localSheetId="1">'Forma 4'!$P$61</definedName>
    <definedName name="VAS073_F_Nekilnojamojot1Kitareguliuoja1">'Forma 4'!$P$61</definedName>
    <definedName name="VAS073_F_Nekilnojamojot21IS" localSheetId="1">'Forma 4'!$D$115</definedName>
    <definedName name="VAS073_F_Nekilnojamojot21IS">'Forma 4'!$D$115</definedName>
    <definedName name="VAS073_F_Nekilnojamojot231GeriamojoVandens" localSheetId="1">'Forma 4'!$F$115</definedName>
    <definedName name="VAS073_F_Nekilnojamojot231GeriamojoVandens">'Forma 4'!$F$115</definedName>
    <definedName name="VAS073_F_Nekilnojamojot232GeriamojoVandens" localSheetId="1">'Forma 4'!$G$115</definedName>
    <definedName name="VAS073_F_Nekilnojamojot232GeriamojoVandens">'Forma 4'!$G$115</definedName>
    <definedName name="VAS073_F_Nekilnojamojot233GeriamojoVandens" localSheetId="1">'Forma 4'!$H$115</definedName>
    <definedName name="VAS073_F_Nekilnojamojot233GeriamojoVandens">'Forma 4'!$H$115</definedName>
    <definedName name="VAS073_F_Nekilnojamojot23IsViso" localSheetId="1">'Forma 4'!$E$115</definedName>
    <definedName name="VAS073_F_Nekilnojamojot23IsViso">'Forma 4'!$E$115</definedName>
    <definedName name="VAS073_F_Nekilnojamojot241NuotekuSurinkimas" localSheetId="1">'Forma 4'!$J$115</definedName>
    <definedName name="VAS073_F_Nekilnojamojot241NuotekuSurinkimas">'Forma 4'!$J$115</definedName>
    <definedName name="VAS073_F_Nekilnojamojot242NuotekuValymas" localSheetId="1">'Forma 4'!$K$115</definedName>
    <definedName name="VAS073_F_Nekilnojamojot242NuotekuValymas">'Forma 4'!$K$115</definedName>
    <definedName name="VAS073_F_Nekilnojamojot243NuotekuDumblo" localSheetId="1">'Forma 4'!$L$115</definedName>
    <definedName name="VAS073_F_Nekilnojamojot243NuotekuDumblo">'Forma 4'!$L$115</definedName>
    <definedName name="VAS073_F_Nekilnojamojot24IsViso" localSheetId="1">'Forma 4'!$I$115</definedName>
    <definedName name="VAS073_F_Nekilnojamojot24IsViso">'Forma 4'!$I$115</definedName>
    <definedName name="VAS073_F_Nekilnojamojot25PavirsiniuNuoteku" localSheetId="1">'Forma 4'!$M$115</definedName>
    <definedName name="VAS073_F_Nekilnojamojot25PavirsiniuNuoteku">'Forma 4'!$M$115</definedName>
    <definedName name="VAS073_F_Nekilnojamojot26KitosReguliuojamosios" localSheetId="1">'Forma 4'!$N$115</definedName>
    <definedName name="VAS073_F_Nekilnojamojot26KitosReguliuojamosios">'Forma 4'!$N$115</definedName>
    <definedName name="VAS073_F_Nekilnojamojot27KitosVeiklos" localSheetId="1">'Forma 4'!$Q$115</definedName>
    <definedName name="VAS073_F_Nekilnojamojot27KitosVeiklos">'Forma 4'!$Q$115</definedName>
    <definedName name="VAS073_F_Nekilnojamojot2Apskaitosveikla1" localSheetId="1">'Forma 4'!$O$115</definedName>
    <definedName name="VAS073_F_Nekilnojamojot2Apskaitosveikla1">'Forma 4'!$O$115</definedName>
    <definedName name="VAS073_F_Nekilnojamojot2Kitareguliuoja1" localSheetId="1">'Forma 4'!$P$115</definedName>
    <definedName name="VAS073_F_Nekilnojamojot2Kitareguliuoja1">'Forma 4'!$P$115</definedName>
    <definedName name="VAS073_F_Nekilnojamojot31IS" localSheetId="1">'Forma 4'!$D$167</definedName>
    <definedName name="VAS073_F_Nekilnojamojot31IS">'Forma 4'!$D$167</definedName>
    <definedName name="VAS073_F_Nekilnojamojot331GeriamojoVandens" localSheetId="1">'Forma 4'!$F$167</definedName>
    <definedName name="VAS073_F_Nekilnojamojot331GeriamojoVandens">'Forma 4'!$F$167</definedName>
    <definedName name="VAS073_F_Nekilnojamojot332GeriamojoVandens" localSheetId="1">'Forma 4'!$G$167</definedName>
    <definedName name="VAS073_F_Nekilnojamojot332GeriamojoVandens">'Forma 4'!$G$167</definedName>
    <definedName name="VAS073_F_Nekilnojamojot333GeriamojoVandens" localSheetId="1">'Forma 4'!$H$167</definedName>
    <definedName name="VAS073_F_Nekilnojamojot333GeriamojoVandens">'Forma 4'!$H$167</definedName>
    <definedName name="VAS073_F_Nekilnojamojot33IsViso" localSheetId="1">'Forma 4'!$E$167</definedName>
    <definedName name="VAS073_F_Nekilnojamojot33IsViso">'Forma 4'!$E$167</definedName>
    <definedName name="VAS073_F_Nekilnojamojot341NuotekuSurinkimas" localSheetId="1">'Forma 4'!$J$167</definedName>
    <definedName name="VAS073_F_Nekilnojamojot341NuotekuSurinkimas">'Forma 4'!$J$167</definedName>
    <definedName name="VAS073_F_Nekilnojamojot342NuotekuValymas" localSheetId="1">'Forma 4'!$K$167</definedName>
    <definedName name="VAS073_F_Nekilnojamojot342NuotekuValymas">'Forma 4'!$K$167</definedName>
    <definedName name="VAS073_F_Nekilnojamojot343NuotekuDumblo" localSheetId="1">'Forma 4'!$L$167</definedName>
    <definedName name="VAS073_F_Nekilnojamojot343NuotekuDumblo">'Forma 4'!$L$167</definedName>
    <definedName name="VAS073_F_Nekilnojamojot34IsViso" localSheetId="1">'Forma 4'!$I$167</definedName>
    <definedName name="VAS073_F_Nekilnojamojot34IsViso">'Forma 4'!$I$167</definedName>
    <definedName name="VAS073_F_Nekilnojamojot35PavirsiniuNuoteku" localSheetId="1">'Forma 4'!$M$167</definedName>
    <definedName name="VAS073_F_Nekilnojamojot35PavirsiniuNuoteku">'Forma 4'!$M$167</definedName>
    <definedName name="VAS073_F_Nekilnojamojot36KitosReguliuojamosios" localSheetId="1">'Forma 4'!$N$167</definedName>
    <definedName name="VAS073_F_Nekilnojamojot36KitosReguliuojamosios">'Forma 4'!$N$167</definedName>
    <definedName name="VAS073_F_Nekilnojamojot37KitosVeiklos" localSheetId="1">'Forma 4'!$Q$167</definedName>
    <definedName name="VAS073_F_Nekilnojamojot37KitosVeiklos">'Forma 4'!$Q$167</definedName>
    <definedName name="VAS073_F_Nekilnojamojot3Apskaitosveikla1" localSheetId="1">'Forma 4'!$O$167</definedName>
    <definedName name="VAS073_F_Nekilnojamojot3Apskaitosveikla1">'Forma 4'!$O$167</definedName>
    <definedName name="VAS073_F_Nekilnojamojot3Kitareguliuoja1" localSheetId="1">'Forma 4'!$P$167</definedName>
    <definedName name="VAS073_F_Nekilnojamojot3Kitareguliuoja1">'Forma 4'!$P$167</definedName>
    <definedName name="VAS073_F_Nekilnojamojot41IS" localSheetId="1">'Forma 4'!$D$212</definedName>
    <definedName name="VAS073_F_Nekilnojamojot41IS">'Forma 4'!$D$212</definedName>
    <definedName name="VAS073_F_Nekilnojamojot431GeriamojoVandens" localSheetId="1">'Forma 4'!$F$212</definedName>
    <definedName name="VAS073_F_Nekilnojamojot431GeriamojoVandens">'Forma 4'!$F$212</definedName>
    <definedName name="VAS073_F_Nekilnojamojot432GeriamojoVandens" localSheetId="1">'Forma 4'!$G$212</definedName>
    <definedName name="VAS073_F_Nekilnojamojot432GeriamojoVandens">'Forma 4'!$G$212</definedName>
    <definedName name="VAS073_F_Nekilnojamojot433GeriamojoVandens" localSheetId="1">'Forma 4'!$H$212</definedName>
    <definedName name="VAS073_F_Nekilnojamojot433GeriamojoVandens">'Forma 4'!$H$212</definedName>
    <definedName name="VAS073_F_Nekilnojamojot43IsViso" localSheetId="1">'Forma 4'!$E$212</definedName>
    <definedName name="VAS073_F_Nekilnojamojot43IsViso">'Forma 4'!$E$212</definedName>
    <definedName name="VAS073_F_Nekilnojamojot441NuotekuSurinkimas" localSheetId="1">'Forma 4'!$J$212</definedName>
    <definedName name="VAS073_F_Nekilnojamojot441NuotekuSurinkimas">'Forma 4'!$J$212</definedName>
    <definedName name="VAS073_F_Nekilnojamojot442NuotekuValymas" localSheetId="1">'Forma 4'!$K$212</definedName>
    <definedName name="VAS073_F_Nekilnojamojot442NuotekuValymas">'Forma 4'!$K$212</definedName>
    <definedName name="VAS073_F_Nekilnojamojot443NuotekuDumblo" localSheetId="1">'Forma 4'!$L$212</definedName>
    <definedName name="VAS073_F_Nekilnojamojot443NuotekuDumblo">'Forma 4'!$L$212</definedName>
    <definedName name="VAS073_F_Nekilnojamojot44IsViso" localSheetId="1">'Forma 4'!$I$212</definedName>
    <definedName name="VAS073_F_Nekilnojamojot44IsViso">'Forma 4'!$I$212</definedName>
    <definedName name="VAS073_F_Nekilnojamojot45PavirsiniuNuoteku" localSheetId="1">'Forma 4'!$M$212</definedName>
    <definedName name="VAS073_F_Nekilnojamojot45PavirsiniuNuoteku">'Forma 4'!$M$212</definedName>
    <definedName name="VAS073_F_Nekilnojamojot46KitosReguliuojamosios" localSheetId="1">'Forma 4'!$N$212</definedName>
    <definedName name="VAS073_F_Nekilnojamojot46KitosReguliuojamosios">'Forma 4'!$N$212</definedName>
    <definedName name="VAS073_F_Nekilnojamojot47KitosVeiklos" localSheetId="1">'Forma 4'!$Q$212</definedName>
    <definedName name="VAS073_F_Nekilnojamojot47KitosVeiklos">'Forma 4'!$Q$212</definedName>
    <definedName name="VAS073_F_Nekilnojamojot4Apskaitosveikla1" localSheetId="1">'Forma 4'!$O$212</definedName>
    <definedName name="VAS073_F_Nekilnojamojot4Apskaitosveikla1">'Forma 4'!$O$212</definedName>
    <definedName name="VAS073_F_Nekilnojamojot4Kitareguliuoja1" localSheetId="1">'Forma 4'!$P$212</definedName>
    <definedName name="VAS073_F_Nekilnojamojot4Kitareguliuoja1">'Forma 4'!$P$212</definedName>
    <definedName name="VAS073_F_Netiesioginesp11IS" localSheetId="1">'Forma 4'!$D$26</definedName>
    <definedName name="VAS073_F_Netiesioginesp11IS">'Forma 4'!$D$26</definedName>
    <definedName name="VAS073_F_Netiesioginesp131GeriamojoVandens" localSheetId="1">'Forma 4'!$F$26</definedName>
    <definedName name="VAS073_F_Netiesioginesp131GeriamojoVandens">'Forma 4'!$F$26</definedName>
    <definedName name="VAS073_F_Netiesioginesp132GeriamojoVandens" localSheetId="1">'Forma 4'!$G$26</definedName>
    <definedName name="VAS073_F_Netiesioginesp132GeriamojoVandens">'Forma 4'!$G$26</definedName>
    <definedName name="VAS073_F_Netiesioginesp133GeriamojoVandens" localSheetId="1">'Forma 4'!$H$26</definedName>
    <definedName name="VAS073_F_Netiesioginesp133GeriamojoVandens">'Forma 4'!$H$26</definedName>
    <definedName name="VAS073_F_Netiesioginesp13IsViso" localSheetId="1">'Forma 4'!$E$26</definedName>
    <definedName name="VAS073_F_Netiesioginesp13IsViso">'Forma 4'!$E$26</definedName>
    <definedName name="VAS073_F_Netiesioginesp141NuotekuSurinkimas" localSheetId="1">'Forma 4'!$J$26</definedName>
    <definedName name="VAS073_F_Netiesioginesp141NuotekuSurinkimas">'Forma 4'!$J$26</definedName>
    <definedName name="VAS073_F_Netiesioginesp142NuotekuValymas" localSheetId="1">'Forma 4'!$K$26</definedName>
    <definedName name="VAS073_F_Netiesioginesp142NuotekuValymas">'Forma 4'!$K$26</definedName>
    <definedName name="VAS073_F_Netiesioginesp143NuotekuDumblo" localSheetId="1">'Forma 4'!$L$26</definedName>
    <definedName name="VAS073_F_Netiesioginesp143NuotekuDumblo">'Forma 4'!$L$26</definedName>
    <definedName name="VAS073_F_Netiesioginesp14IsViso" localSheetId="1">'Forma 4'!$I$26</definedName>
    <definedName name="VAS073_F_Netiesioginesp14IsViso">'Forma 4'!$I$26</definedName>
    <definedName name="VAS073_F_Netiesioginesp15PavirsiniuNuoteku" localSheetId="1">'Forma 4'!$M$26</definedName>
    <definedName name="VAS073_F_Netiesioginesp15PavirsiniuNuoteku">'Forma 4'!$M$26</definedName>
    <definedName name="VAS073_F_Netiesioginesp16KitosReguliuojamosios" localSheetId="1">'Forma 4'!$N$26</definedName>
    <definedName name="VAS073_F_Netiesioginesp16KitosReguliuojamosios">'Forma 4'!$N$26</definedName>
    <definedName name="VAS073_F_Netiesioginesp17KitosVeiklos" localSheetId="1">'Forma 4'!$Q$26</definedName>
    <definedName name="VAS073_F_Netiesioginesp17KitosVeiklos">'Forma 4'!$Q$26</definedName>
    <definedName name="VAS073_F_Netiesioginesp1Apskaitosveikla1" localSheetId="1">'Forma 4'!$O$26</definedName>
    <definedName name="VAS073_F_Netiesioginesp1Apskaitosveikla1">'Forma 4'!$O$26</definedName>
    <definedName name="VAS073_F_Netiesioginesp1Kitareguliuoja1" localSheetId="1">'Forma 4'!$P$26</definedName>
    <definedName name="VAS073_F_Netiesioginesp1Kitareguliuoja1">'Forma 4'!$P$26</definedName>
    <definedName name="VAS073_F_Netiesioginess11IS" localSheetId="1">'Forma 4'!$D$92</definedName>
    <definedName name="VAS073_F_Netiesioginess11IS">'Forma 4'!$D$92</definedName>
    <definedName name="VAS073_F_Netiesioginess131GeriamojoVandens" localSheetId="1">'Forma 4'!$F$92</definedName>
    <definedName name="VAS073_F_Netiesioginess131GeriamojoVandens">'Forma 4'!$F$92</definedName>
    <definedName name="VAS073_F_Netiesioginess132GeriamojoVandens" localSheetId="1">'Forma 4'!$G$92</definedName>
    <definedName name="VAS073_F_Netiesioginess132GeriamojoVandens">'Forma 4'!$G$92</definedName>
    <definedName name="VAS073_F_Netiesioginess133GeriamojoVandens" localSheetId="1">'Forma 4'!$H$92</definedName>
    <definedName name="VAS073_F_Netiesioginess133GeriamojoVandens">'Forma 4'!$H$92</definedName>
    <definedName name="VAS073_F_Netiesioginess13IsViso" localSheetId="1">'Forma 4'!$E$92</definedName>
    <definedName name="VAS073_F_Netiesioginess13IsViso">'Forma 4'!$E$92</definedName>
    <definedName name="VAS073_F_Netiesioginess141NuotekuSurinkimas" localSheetId="1">'Forma 4'!$J$92</definedName>
    <definedName name="VAS073_F_Netiesioginess141NuotekuSurinkimas">'Forma 4'!$J$92</definedName>
    <definedName name="VAS073_F_Netiesioginess142NuotekuValymas" localSheetId="1">'Forma 4'!$K$92</definedName>
    <definedName name="VAS073_F_Netiesioginess142NuotekuValymas">'Forma 4'!$K$92</definedName>
    <definedName name="VAS073_F_Netiesioginess143NuotekuDumblo" localSheetId="1">'Forma 4'!$L$92</definedName>
    <definedName name="VAS073_F_Netiesioginess143NuotekuDumblo">'Forma 4'!$L$92</definedName>
    <definedName name="VAS073_F_Netiesioginess14IsViso" localSheetId="1">'Forma 4'!$I$92</definedName>
    <definedName name="VAS073_F_Netiesioginess14IsViso">'Forma 4'!$I$92</definedName>
    <definedName name="VAS073_F_Netiesioginess15PavirsiniuNuoteku" localSheetId="1">'Forma 4'!$M$92</definedName>
    <definedName name="VAS073_F_Netiesioginess15PavirsiniuNuoteku">'Forma 4'!$M$92</definedName>
    <definedName name="VAS073_F_Netiesioginess16KitosReguliuojamosios" localSheetId="1">'Forma 4'!$N$92</definedName>
    <definedName name="VAS073_F_Netiesioginess16KitosReguliuojamosios">'Forma 4'!$N$92</definedName>
    <definedName name="VAS073_F_Netiesioginess17KitosVeiklos" localSheetId="1">'Forma 4'!$Q$92</definedName>
    <definedName name="VAS073_F_Netiesioginess17KitosVeiklos">'Forma 4'!$Q$92</definedName>
    <definedName name="VAS073_F_Netiesioginess1Apskaitosveikla1" localSheetId="1">'Forma 4'!$O$92</definedName>
    <definedName name="VAS073_F_Netiesioginess1Apskaitosveikla1">'Forma 4'!$O$92</definedName>
    <definedName name="VAS073_F_Netiesioginess1Kitareguliuoja1" localSheetId="1">'Forma 4'!$P$92</definedName>
    <definedName name="VAS073_F_Netiesioginess1Kitareguliuoja1">'Forma 4'!$P$92</definedName>
    <definedName name="VAS073_F_Nuotekutvarkym51IS" localSheetId="1">'Forma 4'!$D$12</definedName>
    <definedName name="VAS073_F_Nuotekutvarkym51IS">'Forma 4'!$D$12</definedName>
    <definedName name="VAS073_F_Nuotekutvarkym531GeriamojoVandens" localSheetId="1">'Forma 4'!$F$12</definedName>
    <definedName name="VAS073_F_Nuotekutvarkym531GeriamojoVandens">'Forma 4'!$F$12</definedName>
    <definedName name="VAS073_F_Nuotekutvarkym532GeriamojoVandens" localSheetId="1">'Forma 4'!$G$12</definedName>
    <definedName name="VAS073_F_Nuotekutvarkym532GeriamojoVandens">'Forma 4'!$G$12</definedName>
    <definedName name="VAS073_F_Nuotekutvarkym533GeriamojoVandens" localSheetId="1">'Forma 4'!$H$12</definedName>
    <definedName name="VAS073_F_Nuotekutvarkym533GeriamojoVandens">'Forma 4'!$H$12</definedName>
    <definedName name="VAS073_F_Nuotekutvarkym53IsViso" localSheetId="1">'Forma 4'!$E$12</definedName>
    <definedName name="VAS073_F_Nuotekutvarkym53IsViso">'Forma 4'!$E$12</definedName>
    <definedName name="VAS073_F_Nuotekutvarkym541NuotekuSurinkimas" localSheetId="1">'Forma 4'!$J$12</definedName>
    <definedName name="VAS073_F_Nuotekutvarkym541NuotekuSurinkimas">'Forma 4'!$J$12</definedName>
    <definedName name="VAS073_F_Nuotekutvarkym542NuotekuValymas" localSheetId="1">'Forma 4'!$K$12</definedName>
    <definedName name="VAS073_F_Nuotekutvarkym542NuotekuValymas">'Forma 4'!$K$12</definedName>
    <definedName name="VAS073_F_Nuotekutvarkym543NuotekuDumblo" localSheetId="1">'Forma 4'!$L$12</definedName>
    <definedName name="VAS073_F_Nuotekutvarkym543NuotekuDumblo">'Forma 4'!$L$12</definedName>
    <definedName name="VAS073_F_Nuotekutvarkym54IsViso" localSheetId="1">'Forma 4'!$I$12</definedName>
    <definedName name="VAS073_F_Nuotekutvarkym54IsViso">'Forma 4'!$I$12</definedName>
    <definedName name="VAS073_F_Nuotekutvarkym55PavirsiniuNuoteku" localSheetId="1">'Forma 4'!$M$12</definedName>
    <definedName name="VAS073_F_Nuotekutvarkym55PavirsiniuNuoteku">'Forma 4'!$M$12</definedName>
    <definedName name="VAS073_F_Nuotekutvarkym56KitosReguliuojamosios" localSheetId="1">'Forma 4'!$N$12</definedName>
    <definedName name="VAS073_F_Nuotekutvarkym56KitosReguliuojamosios">'Forma 4'!$N$12</definedName>
    <definedName name="VAS073_F_Nuotekutvarkym57KitosVeiklos" localSheetId="1">'Forma 4'!$Q$12</definedName>
    <definedName name="VAS073_F_Nuotekutvarkym57KitosVeiklos">'Forma 4'!$Q$12</definedName>
    <definedName name="VAS073_F_Nuotekutvarkym5Apskaitosveikla1" localSheetId="1">'Forma 4'!$O$12</definedName>
    <definedName name="VAS073_F_Nuotekutvarkym5Apskaitosveikla1">'Forma 4'!$O$12</definedName>
    <definedName name="VAS073_F_Nuotekutvarkym5Kitareguliuoja1" localSheetId="1">'Forma 4'!$P$12</definedName>
    <definedName name="VAS073_F_Nuotekutvarkym5Kitareguliuoja1">'Forma 4'!$P$12</definedName>
    <definedName name="VAS073_F_Nuotekutvarkym61IS" localSheetId="1">'Forma 4'!$D$31</definedName>
    <definedName name="VAS073_F_Nuotekutvarkym61IS">'Forma 4'!$D$31</definedName>
    <definedName name="VAS073_F_Nuotekutvarkym631GeriamojoVandens" localSheetId="1">'Forma 4'!$F$31</definedName>
    <definedName name="VAS073_F_Nuotekutvarkym631GeriamojoVandens">'Forma 4'!$F$31</definedName>
    <definedName name="VAS073_F_Nuotekutvarkym632GeriamojoVandens" localSheetId="1">'Forma 4'!$G$31</definedName>
    <definedName name="VAS073_F_Nuotekutvarkym632GeriamojoVandens">'Forma 4'!$G$31</definedName>
    <definedName name="VAS073_F_Nuotekutvarkym633GeriamojoVandens" localSheetId="1">'Forma 4'!$H$31</definedName>
    <definedName name="VAS073_F_Nuotekutvarkym633GeriamojoVandens">'Forma 4'!$H$31</definedName>
    <definedName name="VAS073_F_Nuotekutvarkym63IsViso" localSheetId="1">'Forma 4'!$E$31</definedName>
    <definedName name="VAS073_F_Nuotekutvarkym63IsViso">'Forma 4'!$E$31</definedName>
    <definedName name="VAS073_F_Nuotekutvarkym641NuotekuSurinkimas" localSheetId="1">'Forma 4'!$J$31</definedName>
    <definedName name="VAS073_F_Nuotekutvarkym641NuotekuSurinkimas">'Forma 4'!$J$31</definedName>
    <definedName name="VAS073_F_Nuotekutvarkym642NuotekuValymas" localSheetId="1">'Forma 4'!$K$31</definedName>
    <definedName name="VAS073_F_Nuotekutvarkym642NuotekuValymas">'Forma 4'!$K$31</definedName>
    <definedName name="VAS073_F_Nuotekutvarkym643NuotekuDumblo" localSheetId="1">'Forma 4'!$L$31</definedName>
    <definedName name="VAS073_F_Nuotekutvarkym643NuotekuDumblo">'Forma 4'!$L$31</definedName>
    <definedName name="VAS073_F_Nuotekutvarkym64IsViso" localSheetId="1">'Forma 4'!$I$31</definedName>
    <definedName name="VAS073_F_Nuotekutvarkym64IsViso">'Forma 4'!$I$31</definedName>
    <definedName name="VAS073_F_Nuotekutvarkym65PavirsiniuNuoteku" localSheetId="1">'Forma 4'!$M$31</definedName>
    <definedName name="VAS073_F_Nuotekutvarkym65PavirsiniuNuoteku">'Forma 4'!$M$31</definedName>
    <definedName name="VAS073_F_Nuotekutvarkym66KitosReguliuojamosios" localSheetId="1">'Forma 4'!$N$31</definedName>
    <definedName name="VAS073_F_Nuotekutvarkym66KitosReguliuojamosios">'Forma 4'!$N$31</definedName>
    <definedName name="VAS073_F_Nuotekutvarkym67KitosVeiklos" localSheetId="1">'Forma 4'!$Q$31</definedName>
    <definedName name="VAS073_F_Nuotekutvarkym67KitosVeiklos">'Forma 4'!$Q$31</definedName>
    <definedName name="VAS073_F_Nuotekutvarkym6Apskaitosveikla1" localSheetId="1">'Forma 4'!$O$31</definedName>
    <definedName name="VAS073_F_Nuotekutvarkym6Apskaitosveikla1">'Forma 4'!$O$31</definedName>
    <definedName name="VAS073_F_Nuotekutvarkym6Kitareguliuoja1" localSheetId="1">'Forma 4'!$P$31</definedName>
    <definedName name="VAS073_F_Nuotekutvarkym6Kitareguliuoja1">'Forma 4'!$P$31</definedName>
    <definedName name="VAS073_F_Nuotekutvarkym71IS" localSheetId="1">'Forma 4'!$D$32</definedName>
    <definedName name="VAS073_F_Nuotekutvarkym71IS">'Forma 4'!$D$32</definedName>
    <definedName name="VAS073_F_Nuotekutvarkym731GeriamojoVandens" localSheetId="1">'Forma 4'!$F$32</definedName>
    <definedName name="VAS073_F_Nuotekutvarkym731GeriamojoVandens">'Forma 4'!$F$32</definedName>
    <definedName name="VAS073_F_Nuotekutvarkym732GeriamojoVandens" localSheetId="1">'Forma 4'!$G$32</definedName>
    <definedName name="VAS073_F_Nuotekutvarkym732GeriamojoVandens">'Forma 4'!$G$32</definedName>
    <definedName name="VAS073_F_Nuotekutvarkym733GeriamojoVandens" localSheetId="1">'Forma 4'!$H$32</definedName>
    <definedName name="VAS073_F_Nuotekutvarkym733GeriamojoVandens">'Forma 4'!$H$32</definedName>
    <definedName name="VAS073_F_Nuotekutvarkym73IsViso" localSheetId="1">'Forma 4'!$E$32</definedName>
    <definedName name="VAS073_F_Nuotekutvarkym73IsViso">'Forma 4'!$E$32</definedName>
    <definedName name="VAS073_F_Nuotekutvarkym741NuotekuSurinkimas" localSheetId="1">'Forma 4'!$J$32</definedName>
    <definedName name="VAS073_F_Nuotekutvarkym741NuotekuSurinkimas">'Forma 4'!$J$32</definedName>
    <definedName name="VAS073_F_Nuotekutvarkym742NuotekuValymas" localSheetId="1">'Forma 4'!$K$32</definedName>
    <definedName name="VAS073_F_Nuotekutvarkym742NuotekuValymas">'Forma 4'!$K$32</definedName>
    <definedName name="VAS073_F_Nuotekutvarkym743NuotekuDumblo" localSheetId="1">'Forma 4'!$L$32</definedName>
    <definedName name="VAS073_F_Nuotekutvarkym743NuotekuDumblo">'Forma 4'!$L$32</definedName>
    <definedName name="VAS073_F_Nuotekutvarkym74IsViso" localSheetId="1">'Forma 4'!$I$32</definedName>
    <definedName name="VAS073_F_Nuotekutvarkym74IsViso">'Forma 4'!$I$32</definedName>
    <definedName name="VAS073_F_Nuotekutvarkym75PavirsiniuNuoteku" localSheetId="1">'Forma 4'!$M$32</definedName>
    <definedName name="VAS073_F_Nuotekutvarkym75PavirsiniuNuoteku">'Forma 4'!$M$32</definedName>
    <definedName name="VAS073_F_Nuotekutvarkym76KitosReguliuojamosios" localSheetId="1">'Forma 4'!$N$32</definedName>
    <definedName name="VAS073_F_Nuotekutvarkym76KitosReguliuojamosios">'Forma 4'!$N$32</definedName>
    <definedName name="VAS073_F_Nuotekutvarkym77KitosVeiklos" localSheetId="1">'Forma 4'!$Q$32</definedName>
    <definedName name="VAS073_F_Nuotekutvarkym77KitosVeiklos">'Forma 4'!$Q$32</definedName>
    <definedName name="VAS073_F_Nuotekutvarkym7Apskaitosveikla1" localSheetId="1">'Forma 4'!$O$32</definedName>
    <definedName name="VAS073_F_Nuotekutvarkym7Apskaitosveikla1">'Forma 4'!$O$32</definedName>
    <definedName name="VAS073_F_Nuotekutvarkym7Kitareguliuoja1" localSheetId="1">'Forma 4'!$P$32</definedName>
    <definedName name="VAS073_F_Nuotekutvarkym7Kitareguliuoja1">'Forma 4'!$P$32</definedName>
    <definedName name="VAS073_F_Nusidevejimoam101IS" localSheetId="1">'Forma 4'!$D$204</definedName>
    <definedName name="VAS073_F_Nusidevejimoam101IS">'Forma 4'!$D$204</definedName>
    <definedName name="VAS073_F_Nusidevejimoam1031GeriamojoVandens" localSheetId="1">'Forma 4'!$F$204</definedName>
    <definedName name="VAS073_F_Nusidevejimoam1031GeriamojoVandens">'Forma 4'!$F$204</definedName>
    <definedName name="VAS073_F_Nusidevejimoam1032GeriamojoVandens" localSheetId="1">'Forma 4'!$G$204</definedName>
    <definedName name="VAS073_F_Nusidevejimoam1032GeriamojoVandens">'Forma 4'!$G$204</definedName>
    <definedName name="VAS073_F_Nusidevejimoam1033GeriamojoVandens" localSheetId="1">'Forma 4'!$H$204</definedName>
    <definedName name="VAS073_F_Nusidevejimoam1033GeriamojoVandens">'Forma 4'!$H$204</definedName>
    <definedName name="VAS073_F_Nusidevejimoam103IsViso" localSheetId="1">'Forma 4'!$E$204</definedName>
    <definedName name="VAS073_F_Nusidevejimoam103IsViso">'Forma 4'!$E$204</definedName>
    <definedName name="VAS073_F_Nusidevejimoam1041NuotekuSurinkimas" localSheetId="1">'Forma 4'!$J$204</definedName>
    <definedName name="VAS073_F_Nusidevejimoam1041NuotekuSurinkimas">'Forma 4'!$J$204</definedName>
    <definedName name="VAS073_F_Nusidevejimoam1042NuotekuValymas" localSheetId="1">'Forma 4'!$K$204</definedName>
    <definedName name="VAS073_F_Nusidevejimoam1042NuotekuValymas">'Forma 4'!$K$204</definedName>
    <definedName name="VAS073_F_Nusidevejimoam1043NuotekuDumblo" localSheetId="1">'Forma 4'!$L$204</definedName>
    <definedName name="VAS073_F_Nusidevejimoam1043NuotekuDumblo">'Forma 4'!$L$204</definedName>
    <definedName name="VAS073_F_Nusidevejimoam104IsViso" localSheetId="1">'Forma 4'!$I$204</definedName>
    <definedName name="VAS073_F_Nusidevejimoam104IsViso">'Forma 4'!$I$204</definedName>
    <definedName name="VAS073_F_Nusidevejimoam105PavirsiniuNuoteku" localSheetId="1">'Forma 4'!$M$204</definedName>
    <definedName name="VAS073_F_Nusidevejimoam105PavirsiniuNuoteku">'Forma 4'!$M$204</definedName>
    <definedName name="VAS073_F_Nusidevejimoam106KitosReguliuojamosios" localSheetId="1">'Forma 4'!$N$204</definedName>
    <definedName name="VAS073_F_Nusidevejimoam106KitosReguliuojamosios">'Forma 4'!$N$204</definedName>
    <definedName name="VAS073_F_Nusidevejimoam107KitosVeiklos" localSheetId="1">'Forma 4'!$Q$204</definedName>
    <definedName name="VAS073_F_Nusidevejimoam107KitosVeiklos">'Forma 4'!$Q$204</definedName>
    <definedName name="VAS073_F_Nusidevejimoam10Apskaitosveikla1" localSheetId="1">'Forma 4'!$O$204</definedName>
    <definedName name="VAS073_F_Nusidevejimoam10Apskaitosveikla1">'Forma 4'!$O$204</definedName>
    <definedName name="VAS073_F_Nusidevejimoam10Kitareguliuoja1" localSheetId="1">'Forma 4'!$P$204</definedName>
    <definedName name="VAS073_F_Nusidevejimoam10Kitareguliuoja1">'Forma 4'!$P$204</definedName>
    <definedName name="VAS073_F_Nusidevejimoam71IS" localSheetId="1">'Forma 4'!$D$51</definedName>
    <definedName name="VAS073_F_Nusidevejimoam71IS">'Forma 4'!$D$51</definedName>
    <definedName name="VAS073_F_Nusidevejimoam731GeriamojoVandens" localSheetId="1">'Forma 4'!$F$51</definedName>
    <definedName name="VAS073_F_Nusidevejimoam731GeriamojoVandens">'Forma 4'!$F$51</definedName>
    <definedName name="VAS073_F_Nusidevejimoam732GeriamojoVandens" localSheetId="1">'Forma 4'!$G$51</definedName>
    <definedName name="VAS073_F_Nusidevejimoam732GeriamojoVandens">'Forma 4'!$G$51</definedName>
    <definedName name="VAS073_F_Nusidevejimoam733GeriamojoVandens" localSheetId="1">'Forma 4'!$H$51</definedName>
    <definedName name="VAS073_F_Nusidevejimoam733GeriamojoVandens">'Forma 4'!$H$51</definedName>
    <definedName name="VAS073_F_Nusidevejimoam73IsViso" localSheetId="1">'Forma 4'!$E$51</definedName>
    <definedName name="VAS073_F_Nusidevejimoam73IsViso">'Forma 4'!$E$51</definedName>
    <definedName name="VAS073_F_Nusidevejimoam741NuotekuSurinkimas" localSheetId="1">'Forma 4'!$J$51</definedName>
    <definedName name="VAS073_F_Nusidevejimoam741NuotekuSurinkimas">'Forma 4'!$J$51</definedName>
    <definedName name="VAS073_F_Nusidevejimoam742NuotekuValymas" localSheetId="1">'Forma 4'!$K$51</definedName>
    <definedName name="VAS073_F_Nusidevejimoam742NuotekuValymas">'Forma 4'!$K$51</definedName>
    <definedName name="VAS073_F_Nusidevejimoam743NuotekuDumblo" localSheetId="1">'Forma 4'!$L$51</definedName>
    <definedName name="VAS073_F_Nusidevejimoam743NuotekuDumblo">'Forma 4'!$L$51</definedName>
    <definedName name="VAS073_F_Nusidevejimoam74IsViso" localSheetId="1">'Forma 4'!$I$51</definedName>
    <definedName name="VAS073_F_Nusidevejimoam74IsViso">'Forma 4'!$I$51</definedName>
    <definedName name="VAS073_F_Nusidevejimoam75PavirsiniuNuoteku" localSheetId="1">'Forma 4'!$M$51</definedName>
    <definedName name="VAS073_F_Nusidevejimoam75PavirsiniuNuoteku">'Forma 4'!$M$51</definedName>
    <definedName name="VAS073_F_Nusidevejimoam76KitosReguliuojamosios" localSheetId="1">'Forma 4'!$N$51</definedName>
    <definedName name="VAS073_F_Nusidevejimoam76KitosReguliuojamosios">'Forma 4'!$N$51</definedName>
    <definedName name="VAS073_F_Nusidevejimoam77KitosVeiklos" localSheetId="1">'Forma 4'!$Q$51</definedName>
    <definedName name="VAS073_F_Nusidevejimoam77KitosVeiklos">'Forma 4'!$Q$51</definedName>
    <definedName name="VAS073_F_Nusidevejimoam7Apskaitosveikla1" localSheetId="1">'Forma 4'!$O$51</definedName>
    <definedName name="VAS073_F_Nusidevejimoam7Apskaitosveikla1">'Forma 4'!$O$51</definedName>
    <definedName name="VAS073_F_Nusidevejimoam7Kitareguliuoja1" localSheetId="1">'Forma 4'!$P$51</definedName>
    <definedName name="VAS073_F_Nusidevejimoam7Kitareguliuoja1">'Forma 4'!$P$51</definedName>
    <definedName name="VAS073_F_Nusidevejimoam81IS" localSheetId="1">'Forma 4'!$D$107</definedName>
    <definedName name="VAS073_F_Nusidevejimoam81IS">'Forma 4'!$D$107</definedName>
    <definedName name="VAS073_F_Nusidevejimoam831GeriamojoVandens" localSheetId="1">'Forma 4'!$F$107</definedName>
    <definedName name="VAS073_F_Nusidevejimoam831GeriamojoVandens">'Forma 4'!$F$107</definedName>
    <definedName name="VAS073_F_Nusidevejimoam832GeriamojoVandens" localSheetId="1">'Forma 4'!$G$107</definedName>
    <definedName name="VAS073_F_Nusidevejimoam832GeriamojoVandens">'Forma 4'!$G$107</definedName>
    <definedName name="VAS073_F_Nusidevejimoam833GeriamojoVandens" localSheetId="1">'Forma 4'!$H$107</definedName>
    <definedName name="VAS073_F_Nusidevejimoam833GeriamojoVandens">'Forma 4'!$H$107</definedName>
    <definedName name="VAS073_F_Nusidevejimoam83IsViso" localSheetId="1">'Forma 4'!$E$107</definedName>
    <definedName name="VAS073_F_Nusidevejimoam83IsViso">'Forma 4'!$E$107</definedName>
    <definedName name="VAS073_F_Nusidevejimoam841NuotekuSurinkimas" localSheetId="1">'Forma 4'!$J$107</definedName>
    <definedName name="VAS073_F_Nusidevejimoam841NuotekuSurinkimas">'Forma 4'!$J$107</definedName>
    <definedName name="VAS073_F_Nusidevejimoam842NuotekuValymas" localSheetId="1">'Forma 4'!$K$107</definedName>
    <definedName name="VAS073_F_Nusidevejimoam842NuotekuValymas">'Forma 4'!$K$107</definedName>
    <definedName name="VAS073_F_Nusidevejimoam843NuotekuDumblo" localSheetId="1">'Forma 4'!$L$107</definedName>
    <definedName name="VAS073_F_Nusidevejimoam843NuotekuDumblo">'Forma 4'!$L$107</definedName>
    <definedName name="VAS073_F_Nusidevejimoam84IsViso" localSheetId="1">'Forma 4'!$I$107</definedName>
    <definedName name="VAS073_F_Nusidevejimoam84IsViso">'Forma 4'!$I$107</definedName>
    <definedName name="VAS073_F_Nusidevejimoam85PavirsiniuNuoteku" localSheetId="1">'Forma 4'!$M$107</definedName>
    <definedName name="VAS073_F_Nusidevejimoam85PavirsiniuNuoteku">'Forma 4'!$M$107</definedName>
    <definedName name="VAS073_F_Nusidevejimoam86KitosReguliuojamosios" localSheetId="1">'Forma 4'!$N$107</definedName>
    <definedName name="VAS073_F_Nusidevejimoam86KitosReguliuojamosios">'Forma 4'!$N$107</definedName>
    <definedName name="VAS073_F_Nusidevejimoam87KitosVeiklos" localSheetId="1">'Forma 4'!$Q$107</definedName>
    <definedName name="VAS073_F_Nusidevejimoam87KitosVeiklos">'Forma 4'!$Q$107</definedName>
    <definedName name="VAS073_F_Nusidevejimoam8Apskaitosveikla1" localSheetId="1">'Forma 4'!$O$107</definedName>
    <definedName name="VAS073_F_Nusidevejimoam8Apskaitosveikla1">'Forma 4'!$O$107</definedName>
    <definedName name="VAS073_F_Nusidevejimoam8Kitareguliuoja1" localSheetId="1">'Forma 4'!$P$107</definedName>
    <definedName name="VAS073_F_Nusidevejimoam8Kitareguliuoja1">'Forma 4'!$P$107</definedName>
    <definedName name="VAS073_F_Nusidevejimoam91IS" localSheetId="1">'Forma 4'!$D$159</definedName>
    <definedName name="VAS073_F_Nusidevejimoam91IS">'Forma 4'!$D$159</definedName>
    <definedName name="VAS073_F_Nusidevejimoam931GeriamojoVandens" localSheetId="1">'Forma 4'!$F$159</definedName>
    <definedName name="VAS073_F_Nusidevejimoam931GeriamojoVandens">'Forma 4'!$F$159</definedName>
    <definedName name="VAS073_F_Nusidevejimoam932GeriamojoVandens" localSheetId="1">'Forma 4'!$G$159</definedName>
    <definedName name="VAS073_F_Nusidevejimoam932GeriamojoVandens">'Forma 4'!$G$159</definedName>
    <definedName name="VAS073_F_Nusidevejimoam933GeriamojoVandens" localSheetId="1">'Forma 4'!$H$159</definedName>
    <definedName name="VAS073_F_Nusidevejimoam933GeriamojoVandens">'Forma 4'!$H$159</definedName>
    <definedName name="VAS073_F_Nusidevejimoam93IsViso" localSheetId="1">'Forma 4'!$E$159</definedName>
    <definedName name="VAS073_F_Nusidevejimoam93IsViso">'Forma 4'!$E$159</definedName>
    <definedName name="VAS073_F_Nusidevejimoam941NuotekuSurinkimas" localSheetId="1">'Forma 4'!$J$159</definedName>
    <definedName name="VAS073_F_Nusidevejimoam941NuotekuSurinkimas">'Forma 4'!$J$159</definedName>
    <definedName name="VAS073_F_Nusidevejimoam942NuotekuValymas" localSheetId="1">'Forma 4'!$K$159</definedName>
    <definedName name="VAS073_F_Nusidevejimoam942NuotekuValymas">'Forma 4'!$K$159</definedName>
    <definedName name="VAS073_F_Nusidevejimoam943NuotekuDumblo" localSheetId="1">'Forma 4'!$L$159</definedName>
    <definedName name="VAS073_F_Nusidevejimoam943NuotekuDumblo">'Forma 4'!$L$159</definedName>
    <definedName name="VAS073_F_Nusidevejimoam94IsViso" localSheetId="1">'Forma 4'!$I$159</definedName>
    <definedName name="VAS073_F_Nusidevejimoam94IsViso">'Forma 4'!$I$159</definedName>
    <definedName name="VAS073_F_Nusidevejimoam95PavirsiniuNuoteku" localSheetId="1">'Forma 4'!$M$159</definedName>
    <definedName name="VAS073_F_Nusidevejimoam95PavirsiniuNuoteku">'Forma 4'!$M$159</definedName>
    <definedName name="VAS073_F_Nusidevejimoam96KitosReguliuojamosios" localSheetId="1">'Forma 4'!$N$159</definedName>
    <definedName name="VAS073_F_Nusidevejimoam96KitosReguliuojamosios">'Forma 4'!$N$159</definedName>
    <definedName name="VAS073_F_Nusidevejimoam97KitosVeiklos" localSheetId="1">'Forma 4'!$Q$159</definedName>
    <definedName name="VAS073_F_Nusidevejimoam97KitosVeiklos">'Forma 4'!$Q$159</definedName>
    <definedName name="VAS073_F_Nusidevejimoam9Apskaitosveikla1" localSheetId="1">'Forma 4'!$O$159</definedName>
    <definedName name="VAS073_F_Nusidevejimoam9Apskaitosveikla1">'Forma 4'!$O$159</definedName>
    <definedName name="VAS073_F_Nusidevejimoam9Kitareguliuoja1" localSheetId="1">'Forma 4'!$P$159</definedName>
    <definedName name="VAS073_F_Nusidevejimoam9Kitareguliuoja1">'Forma 4'!$P$159</definedName>
    <definedName name="VAS073_F_Opexbeapskaito11IS" localSheetId="1">'Forma 4'!$D$248</definedName>
    <definedName name="VAS073_F_Opexbeapskaito11IS">'Forma 4'!$D$248</definedName>
    <definedName name="VAS073_F_Opexsuapskaito11IS" localSheetId="1">'Forma 4'!$D$247</definedName>
    <definedName name="VAS073_F_Opexsuapskaito11IS">'Forma 4'!$D$247</definedName>
    <definedName name="VAS073_F_Orginventoriau11IS" localSheetId="1">'Forma 4'!$D$75</definedName>
    <definedName name="VAS073_F_Orginventoriau11IS">'Forma 4'!$D$75</definedName>
    <definedName name="VAS073_F_Orginventoriau131GeriamojoVandens" localSheetId="1">'Forma 4'!$F$75</definedName>
    <definedName name="VAS073_F_Orginventoriau131GeriamojoVandens">'Forma 4'!$F$75</definedName>
    <definedName name="VAS073_F_Orginventoriau132GeriamojoVandens" localSheetId="1">'Forma 4'!$G$75</definedName>
    <definedName name="VAS073_F_Orginventoriau132GeriamojoVandens">'Forma 4'!$G$75</definedName>
    <definedName name="VAS073_F_Orginventoriau133GeriamojoVandens" localSheetId="1">'Forma 4'!$H$75</definedName>
    <definedName name="VAS073_F_Orginventoriau133GeriamojoVandens">'Forma 4'!$H$75</definedName>
    <definedName name="VAS073_F_Orginventoriau13IsViso" localSheetId="1">'Forma 4'!$E$75</definedName>
    <definedName name="VAS073_F_Orginventoriau13IsViso">'Forma 4'!$E$75</definedName>
    <definedName name="VAS073_F_Orginventoriau141NuotekuSurinkimas" localSheetId="1">'Forma 4'!$J$75</definedName>
    <definedName name="VAS073_F_Orginventoriau141NuotekuSurinkimas">'Forma 4'!$J$75</definedName>
    <definedName name="VAS073_F_Orginventoriau142NuotekuValymas" localSheetId="1">'Forma 4'!$K$75</definedName>
    <definedName name="VAS073_F_Orginventoriau142NuotekuValymas">'Forma 4'!$K$75</definedName>
    <definedName name="VAS073_F_Orginventoriau143NuotekuDumblo" localSheetId="1">'Forma 4'!$L$75</definedName>
    <definedName name="VAS073_F_Orginventoriau143NuotekuDumblo">'Forma 4'!$L$75</definedName>
    <definedName name="VAS073_F_Orginventoriau14IsViso" localSheetId="1">'Forma 4'!$I$75</definedName>
    <definedName name="VAS073_F_Orginventoriau14IsViso">'Forma 4'!$I$75</definedName>
    <definedName name="VAS073_F_Orginventoriau15PavirsiniuNuoteku" localSheetId="1">'Forma 4'!$M$75</definedName>
    <definedName name="VAS073_F_Orginventoriau15PavirsiniuNuoteku">'Forma 4'!$M$75</definedName>
    <definedName name="VAS073_F_Orginventoriau16KitosReguliuojamosios" localSheetId="1">'Forma 4'!$N$75</definedName>
    <definedName name="VAS073_F_Orginventoriau16KitosReguliuojamosios">'Forma 4'!$N$75</definedName>
    <definedName name="VAS073_F_Orginventoriau17KitosVeiklos" localSheetId="1">'Forma 4'!$Q$75</definedName>
    <definedName name="VAS073_F_Orginventoriau17KitosVeiklos">'Forma 4'!$Q$75</definedName>
    <definedName name="VAS073_F_Orginventoriau1Apskaitosveikla1" localSheetId="1">'Forma 4'!$O$75</definedName>
    <definedName name="VAS073_F_Orginventoriau1Apskaitosveikla1">'Forma 4'!$O$75</definedName>
    <definedName name="VAS073_F_Orginventoriau1Kitareguliuoja1" localSheetId="1">'Forma 4'!$P$75</definedName>
    <definedName name="VAS073_F_Orginventoriau1Kitareguliuoja1">'Forma 4'!$P$75</definedName>
    <definedName name="VAS073_F_Orginventoriau21IS" localSheetId="1">'Forma 4'!$D$128</definedName>
    <definedName name="VAS073_F_Orginventoriau21IS">'Forma 4'!$D$128</definedName>
    <definedName name="VAS073_F_Orginventoriau231GeriamojoVandens" localSheetId="1">'Forma 4'!$F$128</definedName>
    <definedName name="VAS073_F_Orginventoriau231GeriamojoVandens">'Forma 4'!$F$128</definedName>
    <definedName name="VAS073_F_Orginventoriau232GeriamojoVandens" localSheetId="1">'Forma 4'!$G$128</definedName>
    <definedName name="VAS073_F_Orginventoriau232GeriamojoVandens">'Forma 4'!$G$128</definedName>
    <definedName name="VAS073_F_Orginventoriau233GeriamojoVandens" localSheetId="1">'Forma 4'!$H$128</definedName>
    <definedName name="VAS073_F_Orginventoriau233GeriamojoVandens">'Forma 4'!$H$128</definedName>
    <definedName name="VAS073_F_Orginventoriau23IsViso" localSheetId="1">'Forma 4'!$E$128</definedName>
    <definedName name="VAS073_F_Orginventoriau23IsViso">'Forma 4'!$E$128</definedName>
    <definedName name="VAS073_F_Orginventoriau241NuotekuSurinkimas" localSheetId="1">'Forma 4'!$J$128</definedName>
    <definedName name="VAS073_F_Orginventoriau241NuotekuSurinkimas">'Forma 4'!$J$128</definedName>
    <definedName name="VAS073_F_Orginventoriau242NuotekuValymas" localSheetId="1">'Forma 4'!$K$128</definedName>
    <definedName name="VAS073_F_Orginventoriau242NuotekuValymas">'Forma 4'!$K$128</definedName>
    <definedName name="VAS073_F_Orginventoriau243NuotekuDumblo" localSheetId="1">'Forma 4'!$L$128</definedName>
    <definedName name="VAS073_F_Orginventoriau243NuotekuDumblo">'Forma 4'!$L$128</definedName>
    <definedName name="VAS073_F_Orginventoriau24IsViso" localSheetId="1">'Forma 4'!$I$128</definedName>
    <definedName name="VAS073_F_Orginventoriau24IsViso">'Forma 4'!$I$128</definedName>
    <definedName name="VAS073_F_Orginventoriau25PavirsiniuNuoteku" localSheetId="1">'Forma 4'!$M$128</definedName>
    <definedName name="VAS073_F_Orginventoriau25PavirsiniuNuoteku">'Forma 4'!$M$128</definedName>
    <definedName name="VAS073_F_Orginventoriau26KitosReguliuojamosios" localSheetId="1">'Forma 4'!$N$128</definedName>
    <definedName name="VAS073_F_Orginventoriau26KitosReguliuojamosios">'Forma 4'!$N$128</definedName>
    <definedName name="VAS073_F_Orginventoriau27KitosVeiklos" localSheetId="1">'Forma 4'!$Q$128</definedName>
    <definedName name="VAS073_F_Orginventoriau27KitosVeiklos">'Forma 4'!$Q$128</definedName>
    <definedName name="VAS073_F_Orginventoriau2Apskaitosveikla1" localSheetId="1">'Forma 4'!$O$128</definedName>
    <definedName name="VAS073_F_Orginventoriau2Apskaitosveikla1">'Forma 4'!$O$128</definedName>
    <definedName name="VAS073_F_Orginventoriau2Kitareguliuoja1" localSheetId="1">'Forma 4'!$P$128</definedName>
    <definedName name="VAS073_F_Orginventoriau2Kitareguliuoja1">'Forma 4'!$P$128</definedName>
    <definedName name="VAS073_F_Orginventoriau31IS" localSheetId="1">'Forma 4'!$D$180</definedName>
    <definedName name="VAS073_F_Orginventoriau31IS">'Forma 4'!$D$180</definedName>
    <definedName name="VAS073_F_Orginventoriau331GeriamojoVandens" localSheetId="1">'Forma 4'!$F$180</definedName>
    <definedName name="VAS073_F_Orginventoriau331GeriamojoVandens">'Forma 4'!$F$180</definedName>
    <definedName name="VAS073_F_Orginventoriau332GeriamojoVandens" localSheetId="1">'Forma 4'!$G$180</definedName>
    <definedName name="VAS073_F_Orginventoriau332GeriamojoVandens">'Forma 4'!$G$180</definedName>
    <definedName name="VAS073_F_Orginventoriau333GeriamojoVandens" localSheetId="1">'Forma 4'!$H$180</definedName>
    <definedName name="VAS073_F_Orginventoriau333GeriamojoVandens">'Forma 4'!$H$180</definedName>
    <definedName name="VAS073_F_Orginventoriau33IsViso" localSheetId="1">'Forma 4'!$E$180</definedName>
    <definedName name="VAS073_F_Orginventoriau33IsViso">'Forma 4'!$E$180</definedName>
    <definedName name="VAS073_F_Orginventoriau341NuotekuSurinkimas" localSheetId="1">'Forma 4'!$J$180</definedName>
    <definedName name="VAS073_F_Orginventoriau341NuotekuSurinkimas">'Forma 4'!$J$180</definedName>
    <definedName name="VAS073_F_Orginventoriau342NuotekuValymas" localSheetId="1">'Forma 4'!$K$180</definedName>
    <definedName name="VAS073_F_Orginventoriau342NuotekuValymas">'Forma 4'!$K$180</definedName>
    <definedName name="VAS073_F_Orginventoriau343NuotekuDumblo" localSheetId="1">'Forma 4'!$L$180</definedName>
    <definedName name="VAS073_F_Orginventoriau343NuotekuDumblo">'Forma 4'!$L$180</definedName>
    <definedName name="VAS073_F_Orginventoriau34IsViso" localSheetId="1">'Forma 4'!$I$180</definedName>
    <definedName name="VAS073_F_Orginventoriau34IsViso">'Forma 4'!$I$180</definedName>
    <definedName name="VAS073_F_Orginventoriau35PavirsiniuNuoteku" localSheetId="1">'Forma 4'!$M$180</definedName>
    <definedName name="VAS073_F_Orginventoriau35PavirsiniuNuoteku">'Forma 4'!$M$180</definedName>
    <definedName name="VAS073_F_Orginventoriau36KitosReguliuojamosios" localSheetId="1">'Forma 4'!$N$180</definedName>
    <definedName name="VAS073_F_Orginventoriau36KitosReguliuojamosios">'Forma 4'!$N$180</definedName>
    <definedName name="VAS073_F_Orginventoriau37KitosVeiklos" localSheetId="1">'Forma 4'!$Q$180</definedName>
    <definedName name="VAS073_F_Orginventoriau37KitosVeiklos">'Forma 4'!$Q$180</definedName>
    <definedName name="VAS073_F_Orginventoriau3Apskaitosveikla1" localSheetId="1">'Forma 4'!$O$180</definedName>
    <definedName name="VAS073_F_Orginventoriau3Apskaitosveikla1">'Forma 4'!$O$180</definedName>
    <definedName name="VAS073_F_Orginventoriau3Kitareguliuoja1" localSheetId="1">'Forma 4'!$P$180</definedName>
    <definedName name="VAS073_F_Orginventoriau3Kitareguliuoja1">'Forma 4'!$P$180</definedName>
    <definedName name="VAS073_F_Orginventoriau41IS" localSheetId="1">'Forma 4'!$D$225</definedName>
    <definedName name="VAS073_F_Orginventoriau41IS">'Forma 4'!$D$225</definedName>
    <definedName name="VAS073_F_Orginventoriau431GeriamojoVandens" localSheetId="1">'Forma 4'!$F$225</definedName>
    <definedName name="VAS073_F_Orginventoriau431GeriamojoVandens">'Forma 4'!$F$225</definedName>
    <definedName name="VAS073_F_Orginventoriau432GeriamojoVandens" localSheetId="1">'Forma 4'!$G$225</definedName>
    <definedName name="VAS073_F_Orginventoriau432GeriamojoVandens">'Forma 4'!$G$225</definedName>
    <definedName name="VAS073_F_Orginventoriau433GeriamojoVandens" localSheetId="1">'Forma 4'!$H$225</definedName>
    <definedName name="VAS073_F_Orginventoriau433GeriamojoVandens">'Forma 4'!$H$225</definedName>
    <definedName name="VAS073_F_Orginventoriau43IsViso" localSheetId="1">'Forma 4'!$E$225</definedName>
    <definedName name="VAS073_F_Orginventoriau43IsViso">'Forma 4'!$E$225</definedName>
    <definedName name="VAS073_F_Orginventoriau441NuotekuSurinkimas" localSheetId="1">'Forma 4'!$J$225</definedName>
    <definedName name="VAS073_F_Orginventoriau441NuotekuSurinkimas">'Forma 4'!$J$225</definedName>
    <definedName name="VAS073_F_Orginventoriau442NuotekuValymas" localSheetId="1">'Forma 4'!$K$225</definedName>
    <definedName name="VAS073_F_Orginventoriau442NuotekuValymas">'Forma 4'!$K$225</definedName>
    <definedName name="VAS073_F_Orginventoriau443NuotekuDumblo" localSheetId="1">'Forma 4'!$L$225</definedName>
    <definedName name="VAS073_F_Orginventoriau443NuotekuDumblo">'Forma 4'!$L$225</definedName>
    <definedName name="VAS073_F_Orginventoriau44IsViso" localSheetId="1">'Forma 4'!$I$225</definedName>
    <definedName name="VAS073_F_Orginventoriau44IsViso">'Forma 4'!$I$225</definedName>
    <definedName name="VAS073_F_Orginventoriau45PavirsiniuNuoteku" localSheetId="1">'Forma 4'!$M$225</definedName>
    <definedName name="VAS073_F_Orginventoriau45PavirsiniuNuoteku">'Forma 4'!$M$225</definedName>
    <definedName name="VAS073_F_Orginventoriau46KitosReguliuojamosios" localSheetId="1">'Forma 4'!$N$225</definedName>
    <definedName name="VAS073_F_Orginventoriau46KitosReguliuojamosios">'Forma 4'!$N$225</definedName>
    <definedName name="VAS073_F_Orginventoriau47KitosVeiklos" localSheetId="1">'Forma 4'!$Q$225</definedName>
    <definedName name="VAS073_F_Orginventoriau47KitosVeiklos">'Forma 4'!$Q$225</definedName>
    <definedName name="VAS073_F_Orginventoriau4Apskaitosveikla1" localSheetId="1">'Forma 4'!$O$225</definedName>
    <definedName name="VAS073_F_Orginventoriau4Apskaitosveikla1">'Forma 4'!$O$225</definedName>
    <definedName name="VAS073_F_Orginventoriau4Kitareguliuoja1" localSheetId="1">'Forma 4'!$P$225</definedName>
    <definedName name="VAS073_F_Orginventoriau4Kitareguliuoja1">'Forma 4'!$P$225</definedName>
    <definedName name="VAS073_F_Paskirstomosio21IS" localSheetId="1">'Forma 4'!$D$232</definedName>
    <definedName name="VAS073_F_Paskirstomosio21IS">'Forma 4'!$D$232</definedName>
    <definedName name="VAS073_F_Paskirstomosio231GeriamojoVandens" localSheetId="1">'Forma 4'!$F$232</definedName>
    <definedName name="VAS073_F_Paskirstomosio231GeriamojoVandens">'Forma 4'!$F$232</definedName>
    <definedName name="VAS073_F_Paskirstomosio232GeriamojoVandens" localSheetId="1">'Forma 4'!$G$232</definedName>
    <definedName name="VAS073_F_Paskirstomosio232GeriamojoVandens">'Forma 4'!$G$232</definedName>
    <definedName name="VAS073_F_Paskirstomosio233GeriamojoVandens" localSheetId="1">'Forma 4'!$H$232</definedName>
    <definedName name="VAS073_F_Paskirstomosio233GeriamojoVandens">'Forma 4'!$H$232</definedName>
    <definedName name="VAS073_F_Paskirstomosio23IsViso" localSheetId="1">'Forma 4'!$E$232</definedName>
    <definedName name="VAS073_F_Paskirstomosio23IsViso">'Forma 4'!$E$232</definedName>
    <definedName name="VAS073_F_Paskirstomosio241NuotekuSurinkimas" localSheetId="1">'Forma 4'!$J$232</definedName>
    <definedName name="VAS073_F_Paskirstomosio241NuotekuSurinkimas">'Forma 4'!$J$232</definedName>
    <definedName name="VAS073_F_Paskirstomosio242NuotekuValymas" localSheetId="1">'Forma 4'!$K$232</definedName>
    <definedName name="VAS073_F_Paskirstomosio242NuotekuValymas">'Forma 4'!$K$232</definedName>
    <definedName name="VAS073_F_Paskirstomosio243NuotekuDumblo" localSheetId="1">'Forma 4'!$L$232</definedName>
    <definedName name="VAS073_F_Paskirstomosio243NuotekuDumblo">'Forma 4'!$L$232</definedName>
    <definedName name="VAS073_F_Paskirstomosio24IsViso" localSheetId="1">'Forma 4'!$I$232</definedName>
    <definedName name="VAS073_F_Paskirstomosio24IsViso">'Forma 4'!$I$232</definedName>
    <definedName name="VAS073_F_Paskirstomosio25PavirsiniuNuoteku" localSheetId="1">'Forma 4'!$M$232</definedName>
    <definedName name="VAS073_F_Paskirstomosio25PavirsiniuNuoteku">'Forma 4'!$M$232</definedName>
    <definedName name="VAS073_F_Paskirstomosio26KitosReguliuojamosios" localSheetId="1">'Forma 4'!$N$232</definedName>
    <definedName name="VAS073_F_Paskirstomosio26KitosReguliuojamosios">'Forma 4'!$N$232</definedName>
    <definedName name="VAS073_F_Paskirstomosio27KitosVeiklos" localSheetId="1">'Forma 4'!$Q$232</definedName>
    <definedName name="VAS073_F_Paskirstomosio27KitosVeiklos">'Forma 4'!$Q$232</definedName>
    <definedName name="VAS073_F_Paskirstomosio2Apskaitosveikla1" localSheetId="1">'Forma 4'!$O$232</definedName>
    <definedName name="VAS073_F_Paskirstomosio2Apskaitosveikla1">'Forma 4'!$O$232</definedName>
    <definedName name="VAS073_F_Paskirstomosio2Kitareguliuoja1" localSheetId="1">'Forma 4'!$P$232</definedName>
    <definedName name="VAS073_F_Paskirstomosio2Kitareguliuoja1">'Forma 4'!$P$232</definedName>
    <definedName name="VAS073_F_Paskirstomujus11IS" localSheetId="1">'Forma 4'!$D$10</definedName>
    <definedName name="VAS073_F_Paskirstomujus11IS">'Forma 4'!$D$10</definedName>
    <definedName name="VAS073_F_Pastopasiuntin11IS" localSheetId="1">'Forma 4'!$D$73</definedName>
    <definedName name="VAS073_F_Pastopasiuntin11IS">'Forma 4'!$D$73</definedName>
    <definedName name="VAS073_F_Pastopasiuntin131GeriamojoVandens" localSheetId="1">'Forma 4'!$F$73</definedName>
    <definedName name="VAS073_F_Pastopasiuntin131GeriamojoVandens">'Forma 4'!$F$73</definedName>
    <definedName name="VAS073_F_Pastopasiuntin132GeriamojoVandens" localSheetId="1">'Forma 4'!$G$73</definedName>
    <definedName name="VAS073_F_Pastopasiuntin132GeriamojoVandens">'Forma 4'!$G$73</definedName>
    <definedName name="VAS073_F_Pastopasiuntin133GeriamojoVandens" localSheetId="1">'Forma 4'!$H$73</definedName>
    <definedName name="VAS073_F_Pastopasiuntin133GeriamojoVandens">'Forma 4'!$H$73</definedName>
    <definedName name="VAS073_F_Pastopasiuntin13IsViso" localSheetId="1">'Forma 4'!$E$73</definedName>
    <definedName name="VAS073_F_Pastopasiuntin13IsViso">'Forma 4'!$E$73</definedName>
    <definedName name="VAS073_F_Pastopasiuntin141NuotekuSurinkimas" localSheetId="1">'Forma 4'!$J$73</definedName>
    <definedName name="VAS073_F_Pastopasiuntin141NuotekuSurinkimas">'Forma 4'!$J$73</definedName>
    <definedName name="VAS073_F_Pastopasiuntin142NuotekuValymas" localSheetId="1">'Forma 4'!$K$73</definedName>
    <definedName name="VAS073_F_Pastopasiuntin142NuotekuValymas">'Forma 4'!$K$73</definedName>
    <definedName name="VAS073_F_Pastopasiuntin143NuotekuDumblo" localSheetId="1">'Forma 4'!$L$73</definedName>
    <definedName name="VAS073_F_Pastopasiuntin143NuotekuDumblo">'Forma 4'!$L$73</definedName>
    <definedName name="VAS073_F_Pastopasiuntin14IsViso" localSheetId="1">'Forma 4'!$I$73</definedName>
    <definedName name="VAS073_F_Pastopasiuntin14IsViso">'Forma 4'!$I$73</definedName>
    <definedName name="VAS073_F_Pastopasiuntin15PavirsiniuNuoteku" localSheetId="1">'Forma 4'!$M$73</definedName>
    <definedName name="VAS073_F_Pastopasiuntin15PavirsiniuNuoteku">'Forma 4'!$M$73</definedName>
    <definedName name="VAS073_F_Pastopasiuntin16KitosReguliuojamosios" localSheetId="1">'Forma 4'!$N$73</definedName>
    <definedName name="VAS073_F_Pastopasiuntin16KitosReguliuojamosios">'Forma 4'!$N$73</definedName>
    <definedName name="VAS073_F_Pastopasiuntin17KitosVeiklos" localSheetId="1">'Forma 4'!$Q$73</definedName>
    <definedName name="VAS073_F_Pastopasiuntin17KitosVeiklos">'Forma 4'!$Q$73</definedName>
    <definedName name="VAS073_F_Pastopasiuntin1Apskaitosveikla1" localSheetId="1">'Forma 4'!$O$73</definedName>
    <definedName name="VAS073_F_Pastopasiuntin1Apskaitosveikla1">'Forma 4'!$O$73</definedName>
    <definedName name="VAS073_F_Pastopasiuntin1Kitareguliuoja1" localSheetId="1">'Forma 4'!$P$73</definedName>
    <definedName name="VAS073_F_Pastopasiuntin1Kitareguliuoja1">'Forma 4'!$P$73</definedName>
    <definedName name="VAS073_F_Pastopasiuntin21IS" localSheetId="1">'Forma 4'!$D$126</definedName>
    <definedName name="VAS073_F_Pastopasiuntin21IS">'Forma 4'!$D$126</definedName>
    <definedName name="VAS073_F_Pastopasiuntin231GeriamojoVandens" localSheetId="1">'Forma 4'!$F$126</definedName>
    <definedName name="VAS073_F_Pastopasiuntin231GeriamojoVandens">'Forma 4'!$F$126</definedName>
    <definedName name="VAS073_F_Pastopasiuntin232GeriamojoVandens" localSheetId="1">'Forma 4'!$G$126</definedName>
    <definedName name="VAS073_F_Pastopasiuntin232GeriamojoVandens">'Forma 4'!$G$126</definedName>
    <definedName name="VAS073_F_Pastopasiuntin233GeriamojoVandens" localSheetId="1">'Forma 4'!$H$126</definedName>
    <definedName name="VAS073_F_Pastopasiuntin233GeriamojoVandens">'Forma 4'!$H$126</definedName>
    <definedName name="VAS073_F_Pastopasiuntin23IsViso" localSheetId="1">'Forma 4'!$E$126</definedName>
    <definedName name="VAS073_F_Pastopasiuntin23IsViso">'Forma 4'!$E$126</definedName>
    <definedName name="VAS073_F_Pastopasiuntin241NuotekuSurinkimas" localSheetId="1">'Forma 4'!$J$126</definedName>
    <definedName name="VAS073_F_Pastopasiuntin241NuotekuSurinkimas">'Forma 4'!$J$126</definedName>
    <definedName name="VAS073_F_Pastopasiuntin242NuotekuValymas" localSheetId="1">'Forma 4'!$K$126</definedName>
    <definedName name="VAS073_F_Pastopasiuntin242NuotekuValymas">'Forma 4'!$K$126</definedName>
    <definedName name="VAS073_F_Pastopasiuntin243NuotekuDumblo" localSheetId="1">'Forma 4'!$L$126</definedName>
    <definedName name="VAS073_F_Pastopasiuntin243NuotekuDumblo">'Forma 4'!$L$126</definedName>
    <definedName name="VAS073_F_Pastopasiuntin24IsViso" localSheetId="1">'Forma 4'!$I$126</definedName>
    <definedName name="VAS073_F_Pastopasiuntin24IsViso">'Forma 4'!$I$126</definedName>
    <definedName name="VAS073_F_Pastopasiuntin25PavirsiniuNuoteku" localSheetId="1">'Forma 4'!$M$126</definedName>
    <definedName name="VAS073_F_Pastopasiuntin25PavirsiniuNuoteku">'Forma 4'!$M$126</definedName>
    <definedName name="VAS073_F_Pastopasiuntin26KitosReguliuojamosios" localSheetId="1">'Forma 4'!$N$126</definedName>
    <definedName name="VAS073_F_Pastopasiuntin26KitosReguliuojamosios">'Forma 4'!$N$126</definedName>
    <definedName name="VAS073_F_Pastopasiuntin27KitosVeiklos" localSheetId="1">'Forma 4'!$Q$126</definedName>
    <definedName name="VAS073_F_Pastopasiuntin27KitosVeiklos">'Forma 4'!$Q$126</definedName>
    <definedName name="VAS073_F_Pastopasiuntin2Apskaitosveikla1" localSheetId="1">'Forma 4'!$O$126</definedName>
    <definedName name="VAS073_F_Pastopasiuntin2Apskaitosveikla1">'Forma 4'!$O$126</definedName>
    <definedName name="VAS073_F_Pastopasiuntin2Kitareguliuoja1" localSheetId="1">'Forma 4'!$P$126</definedName>
    <definedName name="VAS073_F_Pastopasiuntin2Kitareguliuoja1">'Forma 4'!$P$126</definedName>
    <definedName name="VAS073_F_Pastopasiuntin31IS" localSheetId="1">'Forma 4'!$D$178</definedName>
    <definedName name="VAS073_F_Pastopasiuntin31IS">'Forma 4'!$D$178</definedName>
    <definedName name="VAS073_F_Pastopasiuntin331GeriamojoVandens" localSheetId="1">'Forma 4'!$F$178</definedName>
    <definedName name="VAS073_F_Pastopasiuntin331GeriamojoVandens">'Forma 4'!$F$178</definedName>
    <definedName name="VAS073_F_Pastopasiuntin332GeriamojoVandens" localSheetId="1">'Forma 4'!$G$178</definedName>
    <definedName name="VAS073_F_Pastopasiuntin332GeriamojoVandens">'Forma 4'!$G$178</definedName>
    <definedName name="VAS073_F_Pastopasiuntin333GeriamojoVandens" localSheetId="1">'Forma 4'!$H$178</definedName>
    <definedName name="VAS073_F_Pastopasiuntin333GeriamojoVandens">'Forma 4'!$H$178</definedName>
    <definedName name="VAS073_F_Pastopasiuntin33IsViso" localSheetId="1">'Forma 4'!$E$178</definedName>
    <definedName name="VAS073_F_Pastopasiuntin33IsViso">'Forma 4'!$E$178</definedName>
    <definedName name="VAS073_F_Pastopasiuntin341NuotekuSurinkimas" localSheetId="1">'Forma 4'!$J$178</definedName>
    <definedName name="VAS073_F_Pastopasiuntin341NuotekuSurinkimas">'Forma 4'!$J$178</definedName>
    <definedName name="VAS073_F_Pastopasiuntin342NuotekuValymas" localSheetId="1">'Forma 4'!$K$178</definedName>
    <definedName name="VAS073_F_Pastopasiuntin342NuotekuValymas">'Forma 4'!$K$178</definedName>
    <definedName name="VAS073_F_Pastopasiuntin343NuotekuDumblo" localSheetId="1">'Forma 4'!$L$178</definedName>
    <definedName name="VAS073_F_Pastopasiuntin343NuotekuDumblo">'Forma 4'!$L$178</definedName>
    <definedName name="VAS073_F_Pastopasiuntin34IsViso" localSheetId="1">'Forma 4'!$I$178</definedName>
    <definedName name="VAS073_F_Pastopasiuntin34IsViso">'Forma 4'!$I$178</definedName>
    <definedName name="VAS073_F_Pastopasiuntin35PavirsiniuNuoteku" localSheetId="1">'Forma 4'!$M$178</definedName>
    <definedName name="VAS073_F_Pastopasiuntin35PavirsiniuNuoteku">'Forma 4'!$M$178</definedName>
    <definedName name="VAS073_F_Pastopasiuntin36KitosReguliuojamosios" localSheetId="1">'Forma 4'!$N$178</definedName>
    <definedName name="VAS073_F_Pastopasiuntin36KitosReguliuojamosios">'Forma 4'!$N$178</definedName>
    <definedName name="VAS073_F_Pastopasiuntin37KitosVeiklos" localSheetId="1">'Forma 4'!$Q$178</definedName>
    <definedName name="VAS073_F_Pastopasiuntin37KitosVeiklos">'Forma 4'!$Q$178</definedName>
    <definedName name="VAS073_F_Pastopasiuntin3Apskaitosveikla1" localSheetId="1">'Forma 4'!$O$178</definedName>
    <definedName name="VAS073_F_Pastopasiuntin3Apskaitosveikla1">'Forma 4'!$O$178</definedName>
    <definedName name="VAS073_F_Pastopasiuntin3Kitareguliuoja1" localSheetId="1">'Forma 4'!$P$178</definedName>
    <definedName name="VAS073_F_Pastopasiuntin3Kitareguliuoja1">'Forma 4'!$P$178</definedName>
    <definedName name="VAS073_F_Pastopasiuntin41IS" localSheetId="1">'Forma 4'!$D$223</definedName>
    <definedName name="VAS073_F_Pastopasiuntin41IS">'Forma 4'!$D$223</definedName>
    <definedName name="VAS073_F_Pastopasiuntin431GeriamojoVandens" localSheetId="1">'Forma 4'!$F$223</definedName>
    <definedName name="VAS073_F_Pastopasiuntin431GeriamojoVandens">'Forma 4'!$F$223</definedName>
    <definedName name="VAS073_F_Pastopasiuntin432GeriamojoVandens" localSheetId="1">'Forma 4'!$G$223</definedName>
    <definedName name="VAS073_F_Pastopasiuntin432GeriamojoVandens">'Forma 4'!$G$223</definedName>
    <definedName name="VAS073_F_Pastopasiuntin433GeriamojoVandens" localSheetId="1">'Forma 4'!$H$223</definedName>
    <definedName name="VAS073_F_Pastopasiuntin433GeriamojoVandens">'Forma 4'!$H$223</definedName>
    <definedName name="VAS073_F_Pastopasiuntin43IsViso" localSheetId="1">'Forma 4'!$E$223</definedName>
    <definedName name="VAS073_F_Pastopasiuntin43IsViso">'Forma 4'!$E$223</definedName>
    <definedName name="VAS073_F_Pastopasiuntin441NuotekuSurinkimas" localSheetId="1">'Forma 4'!$J$223</definedName>
    <definedName name="VAS073_F_Pastopasiuntin441NuotekuSurinkimas">'Forma 4'!$J$223</definedName>
    <definedName name="VAS073_F_Pastopasiuntin442NuotekuValymas" localSheetId="1">'Forma 4'!$K$223</definedName>
    <definedName name="VAS073_F_Pastopasiuntin442NuotekuValymas">'Forma 4'!$K$223</definedName>
    <definedName name="VAS073_F_Pastopasiuntin443NuotekuDumblo" localSheetId="1">'Forma 4'!$L$223</definedName>
    <definedName name="VAS073_F_Pastopasiuntin443NuotekuDumblo">'Forma 4'!$L$223</definedName>
    <definedName name="VAS073_F_Pastopasiuntin44IsViso" localSheetId="1">'Forma 4'!$I$223</definedName>
    <definedName name="VAS073_F_Pastopasiuntin44IsViso">'Forma 4'!$I$223</definedName>
    <definedName name="VAS073_F_Pastopasiuntin45PavirsiniuNuoteku" localSheetId="1">'Forma 4'!$M$223</definedName>
    <definedName name="VAS073_F_Pastopasiuntin45PavirsiniuNuoteku">'Forma 4'!$M$223</definedName>
    <definedName name="VAS073_F_Pastopasiuntin46KitosReguliuojamosios" localSheetId="1">'Forma 4'!$N$223</definedName>
    <definedName name="VAS073_F_Pastopasiuntin46KitosReguliuojamosios">'Forma 4'!$N$223</definedName>
    <definedName name="VAS073_F_Pastopasiuntin47KitosVeiklos" localSheetId="1">'Forma 4'!$Q$223</definedName>
    <definedName name="VAS073_F_Pastopasiuntin47KitosVeiklos">'Forma 4'!$Q$223</definedName>
    <definedName name="VAS073_F_Pastopasiuntin4Apskaitosveikla1" localSheetId="1">'Forma 4'!$O$223</definedName>
    <definedName name="VAS073_F_Pastopasiuntin4Apskaitosveikla1">'Forma 4'!$O$223</definedName>
    <definedName name="VAS073_F_Pastopasiuntin4Kitareguliuoja1" localSheetId="1">'Forma 4'!$P$223</definedName>
    <definedName name="VAS073_F_Pastopasiuntin4Kitareguliuoja1">'Forma 4'!$P$223</definedName>
    <definedName name="VAS073_F_Pastoviosiospa11IS" localSheetId="1">'Forma 4'!$D$24</definedName>
    <definedName name="VAS073_F_Pastoviosiospa11IS">'Forma 4'!$D$24</definedName>
    <definedName name="VAS073_F_Pastoviosiospa131GeriamojoVandens" localSheetId="1">'Forma 4'!$F$24</definedName>
    <definedName name="VAS073_F_Pastoviosiospa131GeriamojoVandens">'Forma 4'!$F$24</definedName>
    <definedName name="VAS073_F_Pastoviosiospa132GeriamojoVandens" localSheetId="1">'Forma 4'!$G$24</definedName>
    <definedName name="VAS073_F_Pastoviosiospa132GeriamojoVandens">'Forma 4'!$G$24</definedName>
    <definedName name="VAS073_F_Pastoviosiospa133GeriamojoVandens" localSheetId="1">'Forma 4'!$H$24</definedName>
    <definedName name="VAS073_F_Pastoviosiospa133GeriamojoVandens">'Forma 4'!$H$24</definedName>
    <definedName name="VAS073_F_Pastoviosiospa13IsViso" localSheetId="1">'Forma 4'!$E$24</definedName>
    <definedName name="VAS073_F_Pastoviosiospa13IsViso">'Forma 4'!$E$24</definedName>
    <definedName name="VAS073_F_Pastoviosiospa141NuotekuSurinkimas" localSheetId="1">'Forma 4'!$J$24</definedName>
    <definedName name="VAS073_F_Pastoviosiospa141NuotekuSurinkimas">'Forma 4'!$J$24</definedName>
    <definedName name="VAS073_F_Pastoviosiospa142NuotekuValymas" localSheetId="1">'Forma 4'!$K$24</definedName>
    <definedName name="VAS073_F_Pastoviosiospa142NuotekuValymas">'Forma 4'!$K$24</definedName>
    <definedName name="VAS073_F_Pastoviosiospa143NuotekuDumblo" localSheetId="1">'Forma 4'!$L$24</definedName>
    <definedName name="VAS073_F_Pastoviosiospa143NuotekuDumblo">'Forma 4'!$L$24</definedName>
    <definedName name="VAS073_F_Pastoviosiospa14IsViso" localSheetId="1">'Forma 4'!$I$24</definedName>
    <definedName name="VAS073_F_Pastoviosiospa14IsViso">'Forma 4'!$I$24</definedName>
    <definedName name="VAS073_F_Pastoviosiospa15PavirsiniuNuoteku" localSheetId="1">'Forma 4'!$M$24</definedName>
    <definedName name="VAS073_F_Pastoviosiospa15PavirsiniuNuoteku">'Forma 4'!$M$24</definedName>
    <definedName name="VAS073_F_Pastoviosiospa16KitosReguliuojamosios" localSheetId="1">'Forma 4'!$N$24</definedName>
    <definedName name="VAS073_F_Pastoviosiospa16KitosReguliuojamosios">'Forma 4'!$N$24</definedName>
    <definedName name="VAS073_F_Pastoviosiospa17KitosVeiklos" localSheetId="1">'Forma 4'!$Q$24</definedName>
    <definedName name="VAS073_F_Pastoviosiospa17KitosVeiklos">'Forma 4'!$Q$24</definedName>
    <definedName name="VAS073_F_Pastoviosiospa1Apskaitosveikla1" localSheetId="1">'Forma 4'!$O$24</definedName>
    <definedName name="VAS073_F_Pastoviosiospa1Apskaitosveikla1">'Forma 4'!$O$24</definedName>
    <definedName name="VAS073_F_Pastoviosiospa1Kitareguliuoja1" localSheetId="1">'Forma 4'!$P$24</definedName>
    <definedName name="VAS073_F_Pastoviosiospa1Kitareguliuoja1">'Forma 4'!$P$24</definedName>
    <definedName name="VAS073_F_Patalpuprieziu11IS" localSheetId="1">'Forma 4'!$D$77</definedName>
    <definedName name="VAS073_F_Patalpuprieziu11IS">'Forma 4'!$D$77</definedName>
    <definedName name="VAS073_F_Patalpuprieziu131GeriamojoVandens" localSheetId="1">'Forma 4'!$F$77</definedName>
    <definedName name="VAS073_F_Patalpuprieziu131GeriamojoVandens">'Forma 4'!$F$77</definedName>
    <definedName name="VAS073_F_Patalpuprieziu132GeriamojoVandens" localSheetId="1">'Forma 4'!$G$77</definedName>
    <definedName name="VAS073_F_Patalpuprieziu132GeriamojoVandens">'Forma 4'!$G$77</definedName>
    <definedName name="VAS073_F_Patalpuprieziu133GeriamojoVandens" localSheetId="1">'Forma 4'!$H$77</definedName>
    <definedName name="VAS073_F_Patalpuprieziu133GeriamojoVandens">'Forma 4'!$H$77</definedName>
    <definedName name="VAS073_F_Patalpuprieziu13IsViso" localSheetId="1">'Forma 4'!$E$77</definedName>
    <definedName name="VAS073_F_Patalpuprieziu13IsViso">'Forma 4'!$E$77</definedName>
    <definedName name="VAS073_F_Patalpuprieziu141NuotekuSurinkimas" localSheetId="1">'Forma 4'!$J$77</definedName>
    <definedName name="VAS073_F_Patalpuprieziu141NuotekuSurinkimas">'Forma 4'!$J$77</definedName>
    <definedName name="VAS073_F_Patalpuprieziu142NuotekuValymas" localSheetId="1">'Forma 4'!$K$77</definedName>
    <definedName name="VAS073_F_Patalpuprieziu142NuotekuValymas">'Forma 4'!$K$77</definedName>
    <definedName name="VAS073_F_Patalpuprieziu143NuotekuDumblo" localSheetId="1">'Forma 4'!$L$77</definedName>
    <definedName name="VAS073_F_Patalpuprieziu143NuotekuDumblo">'Forma 4'!$L$77</definedName>
    <definedName name="VAS073_F_Patalpuprieziu14IsViso" localSheetId="1">'Forma 4'!$I$77</definedName>
    <definedName name="VAS073_F_Patalpuprieziu14IsViso">'Forma 4'!$I$77</definedName>
    <definedName name="VAS073_F_Patalpuprieziu15PavirsiniuNuoteku" localSheetId="1">'Forma 4'!$M$77</definedName>
    <definedName name="VAS073_F_Patalpuprieziu15PavirsiniuNuoteku">'Forma 4'!$M$77</definedName>
    <definedName name="VAS073_F_Patalpuprieziu16KitosReguliuojamosios" localSheetId="1">'Forma 4'!$N$77</definedName>
    <definedName name="VAS073_F_Patalpuprieziu16KitosReguliuojamosios">'Forma 4'!$N$77</definedName>
    <definedName name="VAS073_F_Patalpuprieziu17KitosVeiklos" localSheetId="1">'Forma 4'!$Q$77</definedName>
    <definedName name="VAS073_F_Patalpuprieziu17KitosVeiklos">'Forma 4'!$Q$77</definedName>
    <definedName name="VAS073_F_Patalpuprieziu1Apskaitosveikla1" localSheetId="1">'Forma 4'!$O$77</definedName>
    <definedName name="VAS073_F_Patalpuprieziu1Apskaitosveikla1">'Forma 4'!$O$77</definedName>
    <definedName name="VAS073_F_Patalpuprieziu1Kitareguliuoja1" localSheetId="1">'Forma 4'!$P$77</definedName>
    <definedName name="VAS073_F_Patalpuprieziu1Kitareguliuoja1">'Forma 4'!$P$77</definedName>
    <definedName name="VAS073_F_Patalpuprieziu21IS" localSheetId="1">'Forma 4'!$D$130</definedName>
    <definedName name="VAS073_F_Patalpuprieziu21IS">'Forma 4'!$D$130</definedName>
    <definedName name="VAS073_F_Patalpuprieziu231GeriamojoVandens" localSheetId="1">'Forma 4'!$F$130</definedName>
    <definedName name="VAS073_F_Patalpuprieziu231GeriamojoVandens">'Forma 4'!$F$130</definedName>
    <definedName name="VAS073_F_Patalpuprieziu232GeriamojoVandens" localSheetId="1">'Forma 4'!$G$130</definedName>
    <definedName name="VAS073_F_Patalpuprieziu232GeriamojoVandens">'Forma 4'!$G$130</definedName>
    <definedName name="VAS073_F_Patalpuprieziu233GeriamojoVandens" localSheetId="1">'Forma 4'!$H$130</definedName>
    <definedName name="VAS073_F_Patalpuprieziu233GeriamojoVandens">'Forma 4'!$H$130</definedName>
    <definedName name="VAS073_F_Patalpuprieziu23IsViso" localSheetId="1">'Forma 4'!$E$130</definedName>
    <definedName name="VAS073_F_Patalpuprieziu23IsViso">'Forma 4'!$E$130</definedName>
    <definedName name="VAS073_F_Patalpuprieziu241NuotekuSurinkimas" localSheetId="1">'Forma 4'!$J$130</definedName>
    <definedName name="VAS073_F_Patalpuprieziu241NuotekuSurinkimas">'Forma 4'!$J$130</definedName>
    <definedName name="VAS073_F_Patalpuprieziu242NuotekuValymas" localSheetId="1">'Forma 4'!$K$130</definedName>
    <definedName name="VAS073_F_Patalpuprieziu242NuotekuValymas">'Forma 4'!$K$130</definedName>
    <definedName name="VAS073_F_Patalpuprieziu243NuotekuDumblo" localSheetId="1">'Forma 4'!$L$130</definedName>
    <definedName name="VAS073_F_Patalpuprieziu243NuotekuDumblo">'Forma 4'!$L$130</definedName>
    <definedName name="VAS073_F_Patalpuprieziu24IsViso" localSheetId="1">'Forma 4'!$I$130</definedName>
    <definedName name="VAS073_F_Patalpuprieziu24IsViso">'Forma 4'!$I$130</definedName>
    <definedName name="VAS073_F_Patalpuprieziu25PavirsiniuNuoteku" localSheetId="1">'Forma 4'!$M$130</definedName>
    <definedName name="VAS073_F_Patalpuprieziu25PavirsiniuNuoteku">'Forma 4'!$M$130</definedName>
    <definedName name="VAS073_F_Patalpuprieziu26KitosReguliuojamosios" localSheetId="1">'Forma 4'!$N$130</definedName>
    <definedName name="VAS073_F_Patalpuprieziu26KitosReguliuojamosios">'Forma 4'!$N$130</definedName>
    <definedName name="VAS073_F_Patalpuprieziu27KitosVeiklos" localSheetId="1">'Forma 4'!$Q$130</definedName>
    <definedName name="VAS073_F_Patalpuprieziu27KitosVeiklos">'Forma 4'!$Q$130</definedName>
    <definedName name="VAS073_F_Patalpuprieziu2Apskaitosveikla1" localSheetId="1">'Forma 4'!$O$130</definedName>
    <definedName name="VAS073_F_Patalpuprieziu2Apskaitosveikla1">'Forma 4'!$O$130</definedName>
    <definedName name="VAS073_F_Patalpuprieziu2Kitareguliuoja1" localSheetId="1">'Forma 4'!$P$130</definedName>
    <definedName name="VAS073_F_Patalpuprieziu2Kitareguliuoja1">'Forma 4'!$P$130</definedName>
    <definedName name="VAS073_F_Patalpuprieziu31IS" localSheetId="1">'Forma 4'!$D$182</definedName>
    <definedName name="VAS073_F_Patalpuprieziu31IS">'Forma 4'!$D$182</definedName>
    <definedName name="VAS073_F_Patalpuprieziu331GeriamojoVandens" localSheetId="1">'Forma 4'!$F$182</definedName>
    <definedName name="VAS073_F_Patalpuprieziu331GeriamojoVandens">'Forma 4'!$F$182</definedName>
    <definedName name="VAS073_F_Patalpuprieziu332GeriamojoVandens" localSheetId="1">'Forma 4'!$G$182</definedName>
    <definedName name="VAS073_F_Patalpuprieziu332GeriamojoVandens">'Forma 4'!$G$182</definedName>
    <definedName name="VAS073_F_Patalpuprieziu333GeriamojoVandens" localSheetId="1">'Forma 4'!$H$182</definedName>
    <definedName name="VAS073_F_Patalpuprieziu333GeriamojoVandens">'Forma 4'!$H$182</definedName>
    <definedName name="VAS073_F_Patalpuprieziu33IsViso" localSheetId="1">'Forma 4'!$E$182</definedName>
    <definedName name="VAS073_F_Patalpuprieziu33IsViso">'Forma 4'!$E$182</definedName>
    <definedName name="VAS073_F_Patalpuprieziu341NuotekuSurinkimas" localSheetId="1">'Forma 4'!$J$182</definedName>
    <definedName name="VAS073_F_Patalpuprieziu341NuotekuSurinkimas">'Forma 4'!$J$182</definedName>
    <definedName name="VAS073_F_Patalpuprieziu342NuotekuValymas" localSheetId="1">'Forma 4'!$K$182</definedName>
    <definedName name="VAS073_F_Patalpuprieziu342NuotekuValymas">'Forma 4'!$K$182</definedName>
    <definedName name="VAS073_F_Patalpuprieziu343NuotekuDumblo" localSheetId="1">'Forma 4'!$L$182</definedName>
    <definedName name="VAS073_F_Patalpuprieziu343NuotekuDumblo">'Forma 4'!$L$182</definedName>
    <definedName name="VAS073_F_Patalpuprieziu34IsViso" localSheetId="1">'Forma 4'!$I$182</definedName>
    <definedName name="VAS073_F_Patalpuprieziu34IsViso">'Forma 4'!$I$182</definedName>
    <definedName name="VAS073_F_Patalpuprieziu35PavirsiniuNuoteku" localSheetId="1">'Forma 4'!$M$182</definedName>
    <definedName name="VAS073_F_Patalpuprieziu35PavirsiniuNuoteku">'Forma 4'!$M$182</definedName>
    <definedName name="VAS073_F_Patalpuprieziu36KitosReguliuojamosios" localSheetId="1">'Forma 4'!$N$182</definedName>
    <definedName name="VAS073_F_Patalpuprieziu36KitosReguliuojamosios">'Forma 4'!$N$182</definedName>
    <definedName name="VAS073_F_Patalpuprieziu37KitosVeiklos" localSheetId="1">'Forma 4'!$Q$182</definedName>
    <definedName name="VAS073_F_Patalpuprieziu37KitosVeiklos">'Forma 4'!$Q$182</definedName>
    <definedName name="VAS073_F_Patalpuprieziu3Apskaitosveikla1" localSheetId="1">'Forma 4'!$O$182</definedName>
    <definedName name="VAS073_F_Patalpuprieziu3Apskaitosveikla1">'Forma 4'!$O$182</definedName>
    <definedName name="VAS073_F_Patalpuprieziu3Kitareguliuoja1" localSheetId="1">'Forma 4'!$P$182</definedName>
    <definedName name="VAS073_F_Patalpuprieziu3Kitareguliuoja1">'Forma 4'!$P$182</definedName>
    <definedName name="VAS073_F_Patalpuprieziu41IS" localSheetId="1">'Forma 4'!$D$227</definedName>
    <definedName name="VAS073_F_Patalpuprieziu41IS">'Forma 4'!$D$227</definedName>
    <definedName name="VAS073_F_Patalpuprieziu431GeriamojoVandens" localSheetId="1">'Forma 4'!$F$227</definedName>
    <definedName name="VAS073_F_Patalpuprieziu431GeriamojoVandens">'Forma 4'!$F$227</definedName>
    <definedName name="VAS073_F_Patalpuprieziu432GeriamojoVandens" localSheetId="1">'Forma 4'!$G$227</definedName>
    <definedName name="VAS073_F_Patalpuprieziu432GeriamojoVandens">'Forma 4'!$G$227</definedName>
    <definedName name="VAS073_F_Patalpuprieziu433GeriamojoVandens" localSheetId="1">'Forma 4'!$H$227</definedName>
    <definedName name="VAS073_F_Patalpuprieziu433GeriamojoVandens">'Forma 4'!$H$227</definedName>
    <definedName name="VAS073_F_Patalpuprieziu43IsViso" localSheetId="1">'Forma 4'!$E$227</definedName>
    <definedName name="VAS073_F_Patalpuprieziu43IsViso">'Forma 4'!$E$227</definedName>
    <definedName name="VAS073_F_Patalpuprieziu441NuotekuSurinkimas" localSheetId="1">'Forma 4'!$J$227</definedName>
    <definedName name="VAS073_F_Patalpuprieziu441NuotekuSurinkimas">'Forma 4'!$J$227</definedName>
    <definedName name="VAS073_F_Patalpuprieziu442NuotekuValymas" localSheetId="1">'Forma 4'!$K$227</definedName>
    <definedName name="VAS073_F_Patalpuprieziu442NuotekuValymas">'Forma 4'!$K$227</definedName>
    <definedName name="VAS073_F_Patalpuprieziu443NuotekuDumblo" localSheetId="1">'Forma 4'!$L$227</definedName>
    <definedName name="VAS073_F_Patalpuprieziu443NuotekuDumblo">'Forma 4'!$L$227</definedName>
    <definedName name="VAS073_F_Patalpuprieziu44IsViso" localSheetId="1">'Forma 4'!$I$227</definedName>
    <definedName name="VAS073_F_Patalpuprieziu44IsViso">'Forma 4'!$I$227</definedName>
    <definedName name="VAS073_F_Patalpuprieziu45PavirsiniuNuoteku" localSheetId="1">'Forma 4'!$M$227</definedName>
    <definedName name="VAS073_F_Patalpuprieziu45PavirsiniuNuoteku">'Forma 4'!$M$227</definedName>
    <definedName name="VAS073_F_Patalpuprieziu46KitosReguliuojamosios" localSheetId="1">'Forma 4'!$N$227</definedName>
    <definedName name="VAS073_F_Patalpuprieziu46KitosReguliuojamosios">'Forma 4'!$N$227</definedName>
    <definedName name="VAS073_F_Patalpuprieziu47KitosVeiklos" localSheetId="1">'Forma 4'!$Q$227</definedName>
    <definedName name="VAS073_F_Patalpuprieziu47KitosVeiklos">'Forma 4'!$Q$227</definedName>
    <definedName name="VAS073_F_Patalpuprieziu4Apskaitosveikla1" localSheetId="1">'Forma 4'!$O$227</definedName>
    <definedName name="VAS073_F_Patalpuprieziu4Apskaitosveikla1">'Forma 4'!$O$227</definedName>
    <definedName name="VAS073_F_Patalpuprieziu4Kitareguliuoja1" localSheetId="1">'Forma 4'!$P$227</definedName>
    <definedName name="VAS073_F_Patalpuprieziu4Kitareguliuoja1">'Forma 4'!$P$227</definedName>
    <definedName name="VAS073_F_Patalpusildymo11IS" localSheetId="1">'Forma 4'!$D$36</definedName>
    <definedName name="VAS073_F_Patalpusildymo11IS">'Forma 4'!$D$36</definedName>
    <definedName name="VAS073_F_Patalpusildymo131GeriamojoVandens" localSheetId="1">'Forma 4'!$F$36</definedName>
    <definedName name="VAS073_F_Patalpusildymo131GeriamojoVandens">'Forma 4'!$F$36</definedName>
    <definedName name="VAS073_F_Patalpusildymo132GeriamojoVandens" localSheetId="1">'Forma 4'!$G$36</definedName>
    <definedName name="VAS073_F_Patalpusildymo132GeriamojoVandens">'Forma 4'!$G$36</definedName>
    <definedName name="VAS073_F_Patalpusildymo133GeriamojoVandens" localSheetId="1">'Forma 4'!$H$36</definedName>
    <definedName name="VAS073_F_Patalpusildymo133GeriamojoVandens">'Forma 4'!$H$36</definedName>
    <definedName name="VAS073_F_Patalpusildymo13IsViso" localSheetId="1">'Forma 4'!$E$36</definedName>
    <definedName name="VAS073_F_Patalpusildymo13IsViso">'Forma 4'!$E$36</definedName>
    <definedName name="VAS073_F_Patalpusildymo141NuotekuSurinkimas" localSheetId="1">'Forma 4'!$J$36</definedName>
    <definedName name="VAS073_F_Patalpusildymo141NuotekuSurinkimas">'Forma 4'!$J$36</definedName>
    <definedName name="VAS073_F_Patalpusildymo142NuotekuValymas" localSheetId="1">'Forma 4'!$K$36</definedName>
    <definedName name="VAS073_F_Patalpusildymo142NuotekuValymas">'Forma 4'!$K$36</definedName>
    <definedName name="VAS073_F_Patalpusildymo143NuotekuDumblo" localSheetId="1">'Forma 4'!$L$36</definedName>
    <definedName name="VAS073_F_Patalpusildymo143NuotekuDumblo">'Forma 4'!$L$36</definedName>
    <definedName name="VAS073_F_Patalpusildymo14IsViso" localSheetId="1">'Forma 4'!$I$36</definedName>
    <definedName name="VAS073_F_Patalpusildymo14IsViso">'Forma 4'!$I$36</definedName>
    <definedName name="VAS073_F_Patalpusildymo15PavirsiniuNuoteku" localSheetId="1">'Forma 4'!$M$36</definedName>
    <definedName name="VAS073_F_Patalpusildymo15PavirsiniuNuoteku">'Forma 4'!$M$36</definedName>
    <definedName name="VAS073_F_Patalpusildymo16KitosReguliuojamosios" localSheetId="1">'Forma 4'!$N$36</definedName>
    <definedName name="VAS073_F_Patalpusildymo16KitosReguliuojamosios">'Forma 4'!$N$36</definedName>
    <definedName name="VAS073_F_Patalpusildymo17KitosVeiklos" localSheetId="1">'Forma 4'!$Q$36</definedName>
    <definedName name="VAS073_F_Patalpusildymo17KitosVeiklos">'Forma 4'!$Q$36</definedName>
    <definedName name="VAS073_F_Patalpusildymo1Apskaitosveikla1" localSheetId="1">'Forma 4'!$O$36</definedName>
    <definedName name="VAS073_F_Patalpusildymo1Apskaitosveikla1">'Forma 4'!$O$36</definedName>
    <definedName name="VAS073_F_Patalpusildymo1Kitareguliuoja1" localSheetId="1">'Forma 4'!$P$36</definedName>
    <definedName name="VAS073_F_Patalpusildymo1Kitareguliuoja1">'Forma 4'!$P$36</definedName>
    <definedName name="VAS073_F_Patalpusildymo21IS" localSheetId="1">'Forma 4'!$D$95</definedName>
    <definedName name="VAS073_F_Patalpusildymo21IS">'Forma 4'!$D$95</definedName>
    <definedName name="VAS073_F_Patalpusildymo231GeriamojoVandens" localSheetId="1">'Forma 4'!$F$95</definedName>
    <definedName name="VAS073_F_Patalpusildymo231GeriamojoVandens">'Forma 4'!$F$95</definedName>
    <definedName name="VAS073_F_Patalpusildymo232GeriamojoVandens" localSheetId="1">'Forma 4'!$G$95</definedName>
    <definedName name="VAS073_F_Patalpusildymo232GeriamojoVandens">'Forma 4'!$G$95</definedName>
    <definedName name="VAS073_F_Patalpusildymo233GeriamojoVandens" localSheetId="1">'Forma 4'!$H$95</definedName>
    <definedName name="VAS073_F_Patalpusildymo233GeriamojoVandens">'Forma 4'!$H$95</definedName>
    <definedName name="VAS073_F_Patalpusildymo23IsViso" localSheetId="1">'Forma 4'!$E$95</definedName>
    <definedName name="VAS073_F_Patalpusildymo23IsViso">'Forma 4'!$E$95</definedName>
    <definedName name="VAS073_F_Patalpusildymo241NuotekuSurinkimas" localSheetId="1">'Forma 4'!$J$95</definedName>
    <definedName name="VAS073_F_Patalpusildymo241NuotekuSurinkimas">'Forma 4'!$J$95</definedName>
    <definedName name="VAS073_F_Patalpusildymo242NuotekuValymas" localSheetId="1">'Forma 4'!$K$95</definedName>
    <definedName name="VAS073_F_Patalpusildymo242NuotekuValymas">'Forma 4'!$K$95</definedName>
    <definedName name="VAS073_F_Patalpusildymo243NuotekuDumblo" localSheetId="1">'Forma 4'!$L$95</definedName>
    <definedName name="VAS073_F_Patalpusildymo243NuotekuDumblo">'Forma 4'!$L$95</definedName>
    <definedName name="VAS073_F_Patalpusildymo24IsViso" localSheetId="1">'Forma 4'!$I$95</definedName>
    <definedName name="VAS073_F_Patalpusildymo24IsViso">'Forma 4'!$I$95</definedName>
    <definedName name="VAS073_F_Patalpusildymo25PavirsiniuNuoteku" localSheetId="1">'Forma 4'!$M$95</definedName>
    <definedName name="VAS073_F_Patalpusildymo25PavirsiniuNuoteku">'Forma 4'!$M$95</definedName>
    <definedName name="VAS073_F_Patalpusildymo26KitosReguliuojamosios" localSheetId="1">'Forma 4'!$N$95</definedName>
    <definedName name="VAS073_F_Patalpusildymo26KitosReguliuojamosios">'Forma 4'!$N$95</definedName>
    <definedName name="VAS073_F_Patalpusildymo27KitosVeiklos" localSheetId="1">'Forma 4'!$Q$95</definedName>
    <definedName name="VAS073_F_Patalpusildymo27KitosVeiklos">'Forma 4'!$Q$95</definedName>
    <definedName name="VAS073_F_Patalpusildymo2Apskaitosveikla1" localSheetId="1">'Forma 4'!$O$95</definedName>
    <definedName name="VAS073_F_Patalpusildymo2Apskaitosveikla1">'Forma 4'!$O$95</definedName>
    <definedName name="VAS073_F_Patalpusildymo2Kitareguliuoja1" localSheetId="1">'Forma 4'!$P$95</definedName>
    <definedName name="VAS073_F_Patalpusildymo2Kitareguliuoja1">'Forma 4'!$P$95</definedName>
    <definedName name="VAS073_F_Patalpusildymo31IS" localSheetId="1">'Forma 4'!$D$147</definedName>
    <definedName name="VAS073_F_Patalpusildymo31IS">'Forma 4'!$D$147</definedName>
    <definedName name="VAS073_F_Patalpusildymo331GeriamojoVandens" localSheetId="1">'Forma 4'!$F$147</definedName>
    <definedName name="VAS073_F_Patalpusildymo331GeriamojoVandens">'Forma 4'!$F$147</definedName>
    <definedName name="VAS073_F_Patalpusildymo332GeriamojoVandens" localSheetId="1">'Forma 4'!$G$147</definedName>
    <definedName name="VAS073_F_Patalpusildymo332GeriamojoVandens">'Forma 4'!$G$147</definedName>
    <definedName name="VAS073_F_Patalpusildymo333GeriamojoVandens" localSheetId="1">'Forma 4'!$H$147</definedName>
    <definedName name="VAS073_F_Patalpusildymo333GeriamojoVandens">'Forma 4'!$H$147</definedName>
    <definedName name="VAS073_F_Patalpusildymo33IsViso" localSheetId="1">'Forma 4'!$E$147</definedName>
    <definedName name="VAS073_F_Patalpusildymo33IsViso">'Forma 4'!$E$147</definedName>
    <definedName name="VAS073_F_Patalpusildymo341NuotekuSurinkimas" localSheetId="1">'Forma 4'!$J$147</definedName>
    <definedName name="VAS073_F_Patalpusildymo341NuotekuSurinkimas">'Forma 4'!$J$147</definedName>
    <definedName name="VAS073_F_Patalpusildymo342NuotekuValymas" localSheetId="1">'Forma 4'!$K$147</definedName>
    <definedName name="VAS073_F_Patalpusildymo342NuotekuValymas">'Forma 4'!$K$147</definedName>
    <definedName name="VAS073_F_Patalpusildymo343NuotekuDumblo" localSheetId="1">'Forma 4'!$L$147</definedName>
    <definedName name="VAS073_F_Patalpusildymo343NuotekuDumblo">'Forma 4'!$L$147</definedName>
    <definedName name="VAS073_F_Patalpusildymo34IsViso" localSheetId="1">'Forma 4'!$I$147</definedName>
    <definedName name="VAS073_F_Patalpusildymo34IsViso">'Forma 4'!$I$147</definedName>
    <definedName name="VAS073_F_Patalpusildymo35PavirsiniuNuoteku" localSheetId="1">'Forma 4'!$M$147</definedName>
    <definedName name="VAS073_F_Patalpusildymo35PavirsiniuNuoteku">'Forma 4'!$M$147</definedName>
    <definedName name="VAS073_F_Patalpusildymo36KitosReguliuojamosios" localSheetId="1">'Forma 4'!$N$147</definedName>
    <definedName name="VAS073_F_Patalpusildymo36KitosReguliuojamosios">'Forma 4'!$N$147</definedName>
    <definedName name="VAS073_F_Patalpusildymo37KitosVeiklos" localSheetId="1">'Forma 4'!$Q$147</definedName>
    <definedName name="VAS073_F_Patalpusildymo37KitosVeiklos">'Forma 4'!$Q$147</definedName>
    <definedName name="VAS073_F_Patalpusildymo3Apskaitosveikla1" localSheetId="1">'Forma 4'!$O$147</definedName>
    <definedName name="VAS073_F_Patalpusildymo3Apskaitosveikla1">'Forma 4'!$O$147</definedName>
    <definedName name="VAS073_F_Patalpusildymo3Kitareguliuoja1" localSheetId="1">'Forma 4'!$P$147</definedName>
    <definedName name="VAS073_F_Patalpusildymo3Kitareguliuoja1">'Forma 4'!$P$147</definedName>
    <definedName name="VAS073_F_Perkamupaslaug11IS" localSheetId="1">'Forma 4'!$D$22</definedName>
    <definedName name="VAS073_F_Perkamupaslaug11IS">'Forma 4'!$D$22</definedName>
    <definedName name="VAS073_F_Perkamupaslaug131GeriamojoVandens" localSheetId="1">'Forma 4'!$F$22</definedName>
    <definedName name="VAS073_F_Perkamupaslaug131GeriamojoVandens">'Forma 4'!$F$22</definedName>
    <definedName name="VAS073_F_Perkamupaslaug132GeriamojoVandens" localSheetId="1">'Forma 4'!$G$22</definedName>
    <definedName name="VAS073_F_Perkamupaslaug132GeriamojoVandens">'Forma 4'!$G$22</definedName>
    <definedName name="VAS073_F_Perkamupaslaug133GeriamojoVandens" localSheetId="1">'Forma 4'!$H$22</definedName>
    <definedName name="VAS073_F_Perkamupaslaug133GeriamojoVandens">'Forma 4'!$H$22</definedName>
    <definedName name="VAS073_F_Perkamupaslaug13IsViso" localSheetId="1">'Forma 4'!$E$22</definedName>
    <definedName name="VAS073_F_Perkamupaslaug13IsViso">'Forma 4'!$E$22</definedName>
    <definedName name="VAS073_F_Perkamupaslaug141NuotekuSurinkimas" localSheetId="1">'Forma 4'!$J$22</definedName>
    <definedName name="VAS073_F_Perkamupaslaug141NuotekuSurinkimas">'Forma 4'!$J$22</definedName>
    <definedName name="VAS073_F_Perkamupaslaug142NuotekuValymas" localSheetId="1">'Forma 4'!$K$22</definedName>
    <definedName name="VAS073_F_Perkamupaslaug142NuotekuValymas">'Forma 4'!$K$22</definedName>
    <definedName name="VAS073_F_Perkamupaslaug143NuotekuDumblo" localSheetId="1">'Forma 4'!$L$22</definedName>
    <definedName name="VAS073_F_Perkamupaslaug143NuotekuDumblo">'Forma 4'!$L$22</definedName>
    <definedName name="VAS073_F_Perkamupaslaug14IsViso" localSheetId="1">'Forma 4'!$I$22</definedName>
    <definedName name="VAS073_F_Perkamupaslaug14IsViso">'Forma 4'!$I$22</definedName>
    <definedName name="VAS073_F_Perkamupaslaug15PavirsiniuNuoteku" localSheetId="1">'Forma 4'!$M$22</definedName>
    <definedName name="VAS073_F_Perkamupaslaug15PavirsiniuNuoteku">'Forma 4'!$M$22</definedName>
    <definedName name="VAS073_F_Perkamupaslaug16KitosReguliuojamosios" localSheetId="1">'Forma 4'!$N$22</definedName>
    <definedName name="VAS073_F_Perkamupaslaug16KitosReguliuojamosios">'Forma 4'!$N$22</definedName>
    <definedName name="VAS073_F_Perkamupaslaug17KitosVeiklos" localSheetId="1">'Forma 4'!$Q$22</definedName>
    <definedName name="VAS073_F_Perkamupaslaug17KitosVeiklos">'Forma 4'!$Q$22</definedName>
    <definedName name="VAS073_F_Perkamupaslaug1Apskaitosveikla1" localSheetId="1">'Forma 4'!$O$22</definedName>
    <definedName name="VAS073_F_Perkamupaslaug1Apskaitosveikla1">'Forma 4'!$O$22</definedName>
    <definedName name="VAS073_F_Perkamupaslaug1Kitareguliuoja1" localSheetId="1">'Forma 4'!$P$22</definedName>
    <definedName name="VAS073_F_Perkamupaslaug1Kitareguliuoja1">'Forma 4'!$P$22</definedName>
    <definedName name="VAS073_F_Personalomokym11IS" localSheetId="1">'Forma 4'!$D$56</definedName>
    <definedName name="VAS073_F_Personalomokym11IS">'Forma 4'!$D$56</definedName>
    <definedName name="VAS073_F_Personalomokym131GeriamojoVandens" localSheetId="1">'Forma 4'!$F$56</definedName>
    <definedName name="VAS073_F_Personalomokym131GeriamojoVandens">'Forma 4'!$F$56</definedName>
    <definedName name="VAS073_F_Personalomokym132GeriamojoVandens" localSheetId="1">'Forma 4'!$G$56</definedName>
    <definedName name="VAS073_F_Personalomokym132GeriamojoVandens">'Forma 4'!$G$56</definedName>
    <definedName name="VAS073_F_Personalomokym133GeriamojoVandens" localSheetId="1">'Forma 4'!$H$56</definedName>
    <definedName name="VAS073_F_Personalomokym133GeriamojoVandens">'Forma 4'!$H$56</definedName>
    <definedName name="VAS073_F_Personalomokym13IsViso" localSheetId="1">'Forma 4'!$E$56</definedName>
    <definedName name="VAS073_F_Personalomokym13IsViso">'Forma 4'!$E$56</definedName>
    <definedName name="VAS073_F_Personalomokym141NuotekuSurinkimas" localSheetId="1">'Forma 4'!$J$56</definedName>
    <definedName name="VAS073_F_Personalomokym141NuotekuSurinkimas">'Forma 4'!$J$56</definedName>
    <definedName name="VAS073_F_Personalomokym142NuotekuValymas" localSheetId="1">'Forma 4'!$K$56</definedName>
    <definedName name="VAS073_F_Personalomokym142NuotekuValymas">'Forma 4'!$K$56</definedName>
    <definedName name="VAS073_F_Personalomokym143NuotekuDumblo" localSheetId="1">'Forma 4'!$L$56</definedName>
    <definedName name="VAS073_F_Personalomokym143NuotekuDumblo">'Forma 4'!$L$56</definedName>
    <definedName name="VAS073_F_Personalomokym14IsViso" localSheetId="1">'Forma 4'!$I$56</definedName>
    <definedName name="VAS073_F_Personalomokym14IsViso">'Forma 4'!$I$56</definedName>
    <definedName name="VAS073_F_Personalomokym15PavirsiniuNuoteku" localSheetId="1">'Forma 4'!$M$56</definedName>
    <definedName name="VAS073_F_Personalomokym15PavirsiniuNuoteku">'Forma 4'!$M$56</definedName>
    <definedName name="VAS073_F_Personalomokym16KitosReguliuojamosios" localSheetId="1">'Forma 4'!$N$56</definedName>
    <definedName name="VAS073_F_Personalomokym16KitosReguliuojamosios">'Forma 4'!$N$56</definedName>
    <definedName name="VAS073_F_Personalomokym17KitosVeiklos" localSheetId="1">'Forma 4'!$Q$56</definedName>
    <definedName name="VAS073_F_Personalomokym17KitosVeiklos">'Forma 4'!$Q$56</definedName>
    <definedName name="VAS073_F_Personalomokym1Apskaitosveikla1" localSheetId="1">'Forma 4'!$O$56</definedName>
    <definedName name="VAS073_F_Personalomokym1Apskaitosveikla1">'Forma 4'!$O$56</definedName>
    <definedName name="VAS073_F_Personalomokym1Kitareguliuoja1" localSheetId="1">'Forma 4'!$P$56</definedName>
    <definedName name="VAS073_F_Personalomokym1Kitareguliuoja1">'Forma 4'!$P$56</definedName>
    <definedName name="VAS073_F_Personalomokym21IS" localSheetId="1">'Forma 4'!$D$112</definedName>
    <definedName name="VAS073_F_Personalomokym21IS">'Forma 4'!$D$112</definedName>
    <definedName name="VAS073_F_Personalomokym231GeriamojoVandens" localSheetId="1">'Forma 4'!$F$112</definedName>
    <definedName name="VAS073_F_Personalomokym231GeriamojoVandens">'Forma 4'!$F$112</definedName>
    <definedName name="VAS073_F_Personalomokym232GeriamojoVandens" localSheetId="1">'Forma 4'!$G$112</definedName>
    <definedName name="VAS073_F_Personalomokym232GeriamojoVandens">'Forma 4'!$G$112</definedName>
    <definedName name="VAS073_F_Personalomokym233GeriamojoVandens" localSheetId="1">'Forma 4'!$H$112</definedName>
    <definedName name="VAS073_F_Personalomokym233GeriamojoVandens">'Forma 4'!$H$112</definedName>
    <definedName name="VAS073_F_Personalomokym23IsViso" localSheetId="1">'Forma 4'!$E$112</definedName>
    <definedName name="VAS073_F_Personalomokym23IsViso">'Forma 4'!$E$112</definedName>
    <definedName name="VAS073_F_Personalomokym241NuotekuSurinkimas" localSheetId="1">'Forma 4'!$J$112</definedName>
    <definedName name="VAS073_F_Personalomokym241NuotekuSurinkimas">'Forma 4'!$J$112</definedName>
    <definedName name="VAS073_F_Personalomokym242NuotekuValymas" localSheetId="1">'Forma 4'!$K$112</definedName>
    <definedName name="VAS073_F_Personalomokym242NuotekuValymas">'Forma 4'!$K$112</definedName>
    <definedName name="VAS073_F_Personalomokym243NuotekuDumblo" localSheetId="1">'Forma 4'!$L$112</definedName>
    <definedName name="VAS073_F_Personalomokym243NuotekuDumblo">'Forma 4'!$L$112</definedName>
    <definedName name="VAS073_F_Personalomokym24IsViso" localSheetId="1">'Forma 4'!$I$112</definedName>
    <definedName name="VAS073_F_Personalomokym24IsViso">'Forma 4'!$I$112</definedName>
    <definedName name="VAS073_F_Personalomokym25PavirsiniuNuoteku" localSheetId="1">'Forma 4'!$M$112</definedName>
    <definedName name="VAS073_F_Personalomokym25PavirsiniuNuoteku">'Forma 4'!$M$112</definedName>
    <definedName name="VAS073_F_Personalomokym26KitosReguliuojamosios" localSheetId="1">'Forma 4'!$N$112</definedName>
    <definedName name="VAS073_F_Personalomokym26KitosReguliuojamosios">'Forma 4'!$N$112</definedName>
    <definedName name="VAS073_F_Personalomokym27KitosVeiklos" localSheetId="1">'Forma 4'!$Q$112</definedName>
    <definedName name="VAS073_F_Personalomokym27KitosVeiklos">'Forma 4'!$Q$112</definedName>
    <definedName name="VAS073_F_Personalomokym2Apskaitosveikla1" localSheetId="1">'Forma 4'!$O$112</definedName>
    <definedName name="VAS073_F_Personalomokym2Apskaitosveikla1">'Forma 4'!$O$112</definedName>
    <definedName name="VAS073_F_Personalomokym2Kitareguliuoja1" localSheetId="1">'Forma 4'!$P$112</definedName>
    <definedName name="VAS073_F_Personalomokym2Kitareguliuoja1">'Forma 4'!$P$112</definedName>
    <definedName name="VAS073_F_Personalomokym31IS" localSheetId="1">'Forma 4'!$D$209</definedName>
    <definedName name="VAS073_F_Personalomokym31IS">'Forma 4'!$D$209</definedName>
    <definedName name="VAS073_F_Personalomokym331GeriamojoVandens" localSheetId="1">'Forma 4'!$F$209</definedName>
    <definedName name="VAS073_F_Personalomokym331GeriamojoVandens">'Forma 4'!$F$209</definedName>
    <definedName name="VAS073_F_Personalomokym332GeriamojoVandens" localSheetId="1">'Forma 4'!$G$209</definedName>
    <definedName name="VAS073_F_Personalomokym332GeriamojoVandens">'Forma 4'!$G$209</definedName>
    <definedName name="VAS073_F_Personalomokym333GeriamojoVandens" localSheetId="1">'Forma 4'!$H$209</definedName>
    <definedName name="VAS073_F_Personalomokym333GeriamojoVandens">'Forma 4'!$H$209</definedName>
    <definedName name="VAS073_F_Personalomokym33IsViso" localSheetId="1">'Forma 4'!$E$209</definedName>
    <definedName name="VAS073_F_Personalomokym33IsViso">'Forma 4'!$E$209</definedName>
    <definedName name="VAS073_F_Personalomokym341NuotekuSurinkimas" localSheetId="1">'Forma 4'!$J$209</definedName>
    <definedName name="VAS073_F_Personalomokym341NuotekuSurinkimas">'Forma 4'!$J$209</definedName>
    <definedName name="VAS073_F_Personalomokym342NuotekuValymas" localSheetId="1">'Forma 4'!$K$209</definedName>
    <definedName name="VAS073_F_Personalomokym342NuotekuValymas">'Forma 4'!$K$209</definedName>
    <definedName name="VAS073_F_Personalomokym343NuotekuDumblo" localSheetId="1">'Forma 4'!$L$209</definedName>
    <definedName name="VAS073_F_Personalomokym343NuotekuDumblo">'Forma 4'!$L$209</definedName>
    <definedName name="VAS073_F_Personalomokym34IsViso" localSheetId="1">'Forma 4'!$I$209</definedName>
    <definedName name="VAS073_F_Personalomokym34IsViso">'Forma 4'!$I$209</definedName>
    <definedName name="VAS073_F_Personalomokym35PavirsiniuNuoteku" localSheetId="1">'Forma 4'!$M$209</definedName>
    <definedName name="VAS073_F_Personalomokym35PavirsiniuNuoteku">'Forma 4'!$M$209</definedName>
    <definedName name="VAS073_F_Personalomokym36KitosReguliuojamosios" localSheetId="1">'Forma 4'!$N$209</definedName>
    <definedName name="VAS073_F_Personalomokym36KitosReguliuojamosios">'Forma 4'!$N$209</definedName>
    <definedName name="VAS073_F_Personalomokym37KitosVeiklos" localSheetId="1">'Forma 4'!$Q$209</definedName>
    <definedName name="VAS073_F_Personalomokym37KitosVeiklos">'Forma 4'!$Q$209</definedName>
    <definedName name="VAS073_F_Personalomokym3Apskaitosveikla1" localSheetId="1">'Forma 4'!$O$209</definedName>
    <definedName name="VAS073_F_Personalomokym3Apskaitosveikla1">'Forma 4'!$O$209</definedName>
    <definedName name="VAS073_F_Personalomokym3Kitareguliuoja1" localSheetId="1">'Forma 4'!$P$209</definedName>
    <definedName name="VAS073_F_Personalomokym3Kitareguliuoja1">'Forma 4'!$P$209</definedName>
    <definedName name="VAS073_F_PersonaloMokymuSanaudos1IS" localSheetId="1">'Forma 4'!$D$164</definedName>
    <definedName name="VAS073_F_PersonaloMokymuSanaudos1IS">'Forma 4'!$D$164</definedName>
    <definedName name="VAS073_F_PersonaloMokymuSanaudos31GeriamojoVandens" localSheetId="1">'Forma 4'!$F$164</definedName>
    <definedName name="VAS073_F_PersonaloMokymuSanaudos31GeriamojoVandens">'Forma 4'!$F$164</definedName>
    <definedName name="VAS073_F_PersonaloMokymuSanaudos32GeriamojoVandens" localSheetId="1">'Forma 4'!$G$164</definedName>
    <definedName name="VAS073_F_PersonaloMokymuSanaudos32GeriamojoVandens">'Forma 4'!$G$164</definedName>
    <definedName name="VAS073_F_PersonaloMokymuSanaudos33GeriamojoVandens" localSheetId="1">'Forma 4'!$H$164</definedName>
    <definedName name="VAS073_F_PersonaloMokymuSanaudos33GeriamojoVandens">'Forma 4'!$H$164</definedName>
    <definedName name="VAS073_F_PersonaloMokymuSanaudos3IsViso" localSheetId="1">'Forma 4'!$E$164</definedName>
    <definedName name="VAS073_F_PersonaloMokymuSanaudos3IsViso">'Forma 4'!$E$164</definedName>
    <definedName name="VAS073_F_PersonaloMokymuSanaudos41NuotekuSurinkimas" localSheetId="1">'Forma 4'!$J$164</definedName>
    <definedName name="VAS073_F_PersonaloMokymuSanaudos41NuotekuSurinkimas">'Forma 4'!$J$164</definedName>
    <definedName name="VAS073_F_PersonaloMokymuSanaudos42NuotekuValymas" localSheetId="1">'Forma 4'!$K$164</definedName>
    <definedName name="VAS073_F_PersonaloMokymuSanaudos42NuotekuValymas">'Forma 4'!$K$164</definedName>
    <definedName name="VAS073_F_PersonaloMokymuSanaudos43NuotekuDumblo" localSheetId="1">'Forma 4'!$L$164</definedName>
    <definedName name="VAS073_F_PersonaloMokymuSanaudos43NuotekuDumblo">'Forma 4'!$L$164</definedName>
    <definedName name="VAS073_F_PersonaloMokymuSanaudos4IsViso" localSheetId="1">'Forma 4'!$I$164</definedName>
    <definedName name="VAS073_F_PersonaloMokymuSanaudos4IsViso">'Forma 4'!$I$164</definedName>
    <definedName name="VAS073_F_PersonaloMokymuSanaudos5PavirsiniuNuoteku" localSheetId="1">'Forma 4'!$M$164</definedName>
    <definedName name="VAS073_F_PersonaloMokymuSanaudos5PavirsiniuNuoteku">'Forma 4'!$M$164</definedName>
    <definedName name="VAS073_F_PersonaloMokymuSanaudos6KitosReguliuojamosios" localSheetId="1">'Forma 4'!$N$164</definedName>
    <definedName name="VAS073_F_PersonaloMokymuSanaudos6KitosReguliuojamosios">'Forma 4'!$N$164</definedName>
    <definedName name="VAS073_F_PersonaloMokymuSanaudos7KitosVeiklos" localSheetId="1">'Forma 4'!$Q$164</definedName>
    <definedName name="VAS073_F_PersonaloMokymuSanaudos7KitosVeiklos">'Forma 4'!$Q$164</definedName>
    <definedName name="VAS073_F_PersonaloMokymuSanaudosApskaitosveikla1" localSheetId="1">'Forma 4'!$O$164</definedName>
    <definedName name="VAS073_F_PersonaloMokymuSanaudosApskaitosveikla1">'Forma 4'!$O$164</definedName>
    <definedName name="VAS073_F_PersonaloMokymuSanaudosKitareguliuoja1" localSheetId="1">'Forma 4'!$P$164</definedName>
    <definedName name="VAS073_F_PersonaloMokymuSanaudosKitareguliuoja1">'Forma 4'!$P$164</definedName>
    <definedName name="VAS073_F_Personalosanau11IS" localSheetId="1">'Forma 4'!$D$20</definedName>
    <definedName name="VAS073_F_Personalosanau11IS">'Forma 4'!$D$20</definedName>
    <definedName name="VAS073_F_Personalosanau131GeriamojoVandens" localSheetId="1">'Forma 4'!$F$20</definedName>
    <definedName name="VAS073_F_Personalosanau131GeriamojoVandens">'Forma 4'!$F$20</definedName>
    <definedName name="VAS073_F_Personalosanau132GeriamojoVandens" localSheetId="1">'Forma 4'!$G$20</definedName>
    <definedName name="VAS073_F_Personalosanau132GeriamojoVandens">'Forma 4'!$G$20</definedName>
    <definedName name="VAS073_F_Personalosanau133GeriamojoVandens" localSheetId="1">'Forma 4'!$H$20</definedName>
    <definedName name="VAS073_F_Personalosanau133GeriamojoVandens">'Forma 4'!$H$20</definedName>
    <definedName name="VAS073_F_Personalosanau13IsViso" localSheetId="1">'Forma 4'!$E$20</definedName>
    <definedName name="VAS073_F_Personalosanau13IsViso">'Forma 4'!$E$20</definedName>
    <definedName name="VAS073_F_Personalosanau141NuotekuSurinkimas" localSheetId="1">'Forma 4'!$J$20</definedName>
    <definedName name="VAS073_F_Personalosanau141NuotekuSurinkimas">'Forma 4'!$J$20</definedName>
    <definedName name="VAS073_F_Personalosanau142NuotekuValymas" localSheetId="1">'Forma 4'!$K$20</definedName>
    <definedName name="VAS073_F_Personalosanau142NuotekuValymas">'Forma 4'!$K$20</definedName>
    <definedName name="VAS073_F_Personalosanau143NuotekuDumblo" localSheetId="1">'Forma 4'!$L$20</definedName>
    <definedName name="VAS073_F_Personalosanau143NuotekuDumblo">'Forma 4'!$L$20</definedName>
    <definedName name="VAS073_F_Personalosanau14IsViso" localSheetId="1">'Forma 4'!$I$20</definedName>
    <definedName name="VAS073_F_Personalosanau14IsViso">'Forma 4'!$I$20</definedName>
    <definedName name="VAS073_F_Personalosanau15PavirsiniuNuoteku" localSheetId="1">'Forma 4'!$M$20</definedName>
    <definedName name="VAS073_F_Personalosanau15PavirsiniuNuoteku">'Forma 4'!$M$20</definedName>
    <definedName name="VAS073_F_Personalosanau16KitosReguliuojamosios" localSheetId="1">'Forma 4'!$N$20</definedName>
    <definedName name="VAS073_F_Personalosanau16KitosReguliuojamosios">'Forma 4'!$N$20</definedName>
    <definedName name="VAS073_F_Personalosanau17KitosVeiklos" localSheetId="1">'Forma 4'!$Q$20</definedName>
    <definedName name="VAS073_F_Personalosanau17KitosVeiklos">'Forma 4'!$Q$20</definedName>
    <definedName name="VAS073_F_Personalosanau1Apskaitosveikla1" localSheetId="1">'Forma 4'!$O$20</definedName>
    <definedName name="VAS073_F_Personalosanau1Apskaitosveikla1">'Forma 4'!$O$20</definedName>
    <definedName name="VAS073_F_Personalosanau1Kitareguliuoja1" localSheetId="1">'Forma 4'!$P$20</definedName>
    <definedName name="VAS073_F_Personalosanau1Kitareguliuoja1">'Forma 4'!$P$20</definedName>
    <definedName name="VAS073_F_Personalosanau21IS" localSheetId="1">'Forma 4'!$D$52</definedName>
    <definedName name="VAS073_F_Personalosanau21IS">'Forma 4'!$D$52</definedName>
    <definedName name="VAS073_F_Personalosanau231GeriamojoVandens" localSheetId="1">'Forma 4'!$F$52</definedName>
    <definedName name="VAS073_F_Personalosanau231GeriamojoVandens">'Forma 4'!$F$52</definedName>
    <definedName name="VAS073_F_Personalosanau232GeriamojoVandens" localSheetId="1">'Forma 4'!$G$52</definedName>
    <definedName name="VAS073_F_Personalosanau232GeriamojoVandens">'Forma 4'!$G$52</definedName>
    <definedName name="VAS073_F_Personalosanau233GeriamojoVandens" localSheetId="1">'Forma 4'!$H$52</definedName>
    <definedName name="VAS073_F_Personalosanau233GeriamojoVandens">'Forma 4'!$H$52</definedName>
    <definedName name="VAS073_F_Personalosanau23IsViso" localSheetId="1">'Forma 4'!$E$52</definedName>
    <definedName name="VAS073_F_Personalosanau23IsViso">'Forma 4'!$E$52</definedName>
    <definedName name="VAS073_F_Personalosanau241NuotekuSurinkimas" localSheetId="1">'Forma 4'!$J$52</definedName>
    <definedName name="VAS073_F_Personalosanau241NuotekuSurinkimas">'Forma 4'!$J$52</definedName>
    <definedName name="VAS073_F_Personalosanau242NuotekuValymas" localSheetId="1">'Forma 4'!$K$52</definedName>
    <definedName name="VAS073_F_Personalosanau242NuotekuValymas">'Forma 4'!$K$52</definedName>
    <definedName name="VAS073_F_Personalosanau243NuotekuDumblo" localSheetId="1">'Forma 4'!$L$52</definedName>
    <definedName name="VAS073_F_Personalosanau243NuotekuDumblo">'Forma 4'!$L$52</definedName>
    <definedName name="VAS073_F_Personalosanau24IsViso" localSheetId="1">'Forma 4'!$I$52</definedName>
    <definedName name="VAS073_F_Personalosanau24IsViso">'Forma 4'!$I$52</definedName>
    <definedName name="VAS073_F_Personalosanau25PavirsiniuNuoteku" localSheetId="1">'Forma 4'!$M$52</definedName>
    <definedName name="VAS073_F_Personalosanau25PavirsiniuNuoteku">'Forma 4'!$M$52</definedName>
    <definedName name="VAS073_F_Personalosanau26KitosReguliuojamosios" localSheetId="1">'Forma 4'!$N$52</definedName>
    <definedName name="VAS073_F_Personalosanau26KitosReguliuojamosios">'Forma 4'!$N$52</definedName>
    <definedName name="VAS073_F_Personalosanau27KitosVeiklos" localSheetId="1">'Forma 4'!$Q$52</definedName>
    <definedName name="VAS073_F_Personalosanau27KitosVeiklos">'Forma 4'!$Q$52</definedName>
    <definedName name="VAS073_F_Personalosanau2Apskaitosveikla1" localSheetId="1">'Forma 4'!$O$52</definedName>
    <definedName name="VAS073_F_Personalosanau2Apskaitosveikla1">'Forma 4'!$O$52</definedName>
    <definedName name="VAS073_F_Personalosanau2Kitareguliuoja1" localSheetId="1">'Forma 4'!$P$52</definedName>
    <definedName name="VAS073_F_Personalosanau2Kitareguliuoja1">'Forma 4'!$P$52</definedName>
    <definedName name="VAS073_F_Personalosanau31IS" localSheetId="1">'Forma 4'!$D$108</definedName>
    <definedName name="VAS073_F_Personalosanau31IS">'Forma 4'!$D$108</definedName>
    <definedName name="VAS073_F_Personalosanau331GeriamojoVandens" localSheetId="1">'Forma 4'!$F$108</definedName>
    <definedName name="VAS073_F_Personalosanau331GeriamojoVandens">'Forma 4'!$F$108</definedName>
    <definedName name="VAS073_F_Personalosanau332GeriamojoVandens" localSheetId="1">'Forma 4'!$G$108</definedName>
    <definedName name="VAS073_F_Personalosanau332GeriamojoVandens">'Forma 4'!$G$108</definedName>
    <definedName name="VAS073_F_Personalosanau333GeriamojoVandens" localSheetId="1">'Forma 4'!$H$108</definedName>
    <definedName name="VAS073_F_Personalosanau333GeriamojoVandens">'Forma 4'!$H$108</definedName>
    <definedName name="VAS073_F_Personalosanau33IsViso" localSheetId="1">'Forma 4'!$E$108</definedName>
    <definedName name="VAS073_F_Personalosanau33IsViso">'Forma 4'!$E$108</definedName>
    <definedName name="VAS073_F_Personalosanau341NuotekuSurinkimas" localSheetId="1">'Forma 4'!$J$108</definedName>
    <definedName name="VAS073_F_Personalosanau341NuotekuSurinkimas">'Forma 4'!$J$108</definedName>
    <definedName name="VAS073_F_Personalosanau342NuotekuValymas" localSheetId="1">'Forma 4'!$K$108</definedName>
    <definedName name="VAS073_F_Personalosanau342NuotekuValymas">'Forma 4'!$K$108</definedName>
    <definedName name="VAS073_F_Personalosanau343NuotekuDumblo" localSheetId="1">'Forma 4'!$L$108</definedName>
    <definedName name="VAS073_F_Personalosanau343NuotekuDumblo">'Forma 4'!$L$108</definedName>
    <definedName name="VAS073_F_Personalosanau34IsViso" localSheetId="1">'Forma 4'!$I$108</definedName>
    <definedName name="VAS073_F_Personalosanau34IsViso">'Forma 4'!$I$108</definedName>
    <definedName name="VAS073_F_Personalosanau35PavirsiniuNuoteku" localSheetId="1">'Forma 4'!$M$108</definedName>
    <definedName name="VAS073_F_Personalosanau35PavirsiniuNuoteku">'Forma 4'!$M$108</definedName>
    <definedName name="VAS073_F_Personalosanau36KitosReguliuojamosios" localSheetId="1">'Forma 4'!$N$108</definedName>
    <definedName name="VAS073_F_Personalosanau36KitosReguliuojamosios">'Forma 4'!$N$108</definedName>
    <definedName name="VAS073_F_Personalosanau37KitosVeiklos" localSheetId="1">'Forma 4'!$Q$108</definedName>
    <definedName name="VAS073_F_Personalosanau37KitosVeiklos">'Forma 4'!$Q$108</definedName>
    <definedName name="VAS073_F_Personalosanau3Apskaitosveikla1" localSheetId="1">'Forma 4'!$O$108</definedName>
    <definedName name="VAS073_F_Personalosanau3Apskaitosveikla1">'Forma 4'!$O$108</definedName>
    <definedName name="VAS073_F_Personalosanau3Kitareguliuoja1" localSheetId="1">'Forma 4'!$P$108</definedName>
    <definedName name="VAS073_F_Personalosanau3Kitareguliuoja1">'Forma 4'!$P$108</definedName>
    <definedName name="VAS073_F_Personalosanau41IS" localSheetId="1">'Forma 4'!$D$205</definedName>
    <definedName name="VAS073_F_Personalosanau41IS">'Forma 4'!$D$205</definedName>
    <definedName name="VAS073_F_Personalosanau431GeriamojoVandens" localSheetId="1">'Forma 4'!$F$205</definedName>
    <definedName name="VAS073_F_Personalosanau431GeriamojoVandens">'Forma 4'!$F$205</definedName>
    <definedName name="VAS073_F_Personalosanau432GeriamojoVandens" localSheetId="1">'Forma 4'!$G$205</definedName>
    <definedName name="VAS073_F_Personalosanau432GeriamojoVandens">'Forma 4'!$G$205</definedName>
    <definedName name="VAS073_F_Personalosanau433GeriamojoVandens" localSheetId="1">'Forma 4'!$H$205</definedName>
    <definedName name="VAS073_F_Personalosanau433GeriamojoVandens">'Forma 4'!$H$205</definedName>
    <definedName name="VAS073_F_Personalosanau43IsViso" localSheetId="1">'Forma 4'!$E$205</definedName>
    <definedName name="VAS073_F_Personalosanau43IsViso">'Forma 4'!$E$205</definedName>
    <definedName name="VAS073_F_Personalosanau441NuotekuSurinkimas" localSheetId="1">'Forma 4'!$J$205</definedName>
    <definedName name="VAS073_F_Personalosanau441NuotekuSurinkimas">'Forma 4'!$J$205</definedName>
    <definedName name="VAS073_F_Personalosanau442NuotekuValymas" localSheetId="1">'Forma 4'!$K$205</definedName>
    <definedName name="VAS073_F_Personalosanau442NuotekuValymas">'Forma 4'!$K$205</definedName>
    <definedName name="VAS073_F_Personalosanau443NuotekuDumblo" localSheetId="1">'Forma 4'!$L$205</definedName>
    <definedName name="VAS073_F_Personalosanau443NuotekuDumblo">'Forma 4'!$L$205</definedName>
    <definedName name="VAS073_F_Personalosanau44IsViso" localSheetId="1">'Forma 4'!$I$205</definedName>
    <definedName name="VAS073_F_Personalosanau44IsViso">'Forma 4'!$I$205</definedName>
    <definedName name="VAS073_F_Personalosanau45PavirsiniuNuoteku" localSheetId="1">'Forma 4'!$M$205</definedName>
    <definedName name="VAS073_F_Personalosanau45PavirsiniuNuoteku">'Forma 4'!$M$205</definedName>
    <definedName name="VAS073_F_Personalosanau46KitosReguliuojamosios" localSheetId="1">'Forma 4'!$N$205</definedName>
    <definedName name="VAS073_F_Personalosanau46KitosReguliuojamosios">'Forma 4'!$N$205</definedName>
    <definedName name="VAS073_F_Personalosanau47KitosVeiklos" localSheetId="1">'Forma 4'!$Q$205</definedName>
    <definedName name="VAS073_F_Personalosanau47KitosVeiklos">'Forma 4'!$Q$205</definedName>
    <definedName name="VAS073_F_Personalosanau4Apskaitosveikla1" localSheetId="1">'Forma 4'!$O$205</definedName>
    <definedName name="VAS073_F_Personalosanau4Apskaitosveikla1">'Forma 4'!$O$205</definedName>
    <definedName name="VAS073_F_Personalosanau4Kitareguliuoja1" localSheetId="1">'Forma 4'!$P$205</definedName>
    <definedName name="VAS073_F_Personalosanau4Kitareguliuoja1">'Forma 4'!$P$205</definedName>
    <definedName name="VAS073_F_Profesineslite11IS" localSheetId="1">'Forma 4'!$D$76</definedName>
    <definedName name="VAS073_F_Profesineslite11IS">'Forma 4'!$D$76</definedName>
    <definedName name="VAS073_F_Profesineslite131GeriamojoVandens" localSheetId="1">'Forma 4'!$F$76</definedName>
    <definedName name="VAS073_F_Profesineslite131GeriamojoVandens">'Forma 4'!$F$76</definedName>
    <definedName name="VAS073_F_Profesineslite132GeriamojoVandens" localSheetId="1">'Forma 4'!$G$76</definedName>
    <definedName name="VAS073_F_Profesineslite132GeriamojoVandens">'Forma 4'!$G$76</definedName>
    <definedName name="VAS073_F_Profesineslite133GeriamojoVandens" localSheetId="1">'Forma 4'!$H$76</definedName>
    <definedName name="VAS073_F_Profesineslite133GeriamojoVandens">'Forma 4'!$H$76</definedName>
    <definedName name="VAS073_F_Profesineslite13IsViso" localSheetId="1">'Forma 4'!$E$76</definedName>
    <definedName name="VAS073_F_Profesineslite13IsViso">'Forma 4'!$E$76</definedName>
    <definedName name="VAS073_F_Profesineslite141NuotekuSurinkimas" localSheetId="1">'Forma 4'!$J$76</definedName>
    <definedName name="VAS073_F_Profesineslite141NuotekuSurinkimas">'Forma 4'!$J$76</definedName>
    <definedName name="VAS073_F_Profesineslite142NuotekuValymas" localSheetId="1">'Forma 4'!$K$76</definedName>
    <definedName name="VAS073_F_Profesineslite142NuotekuValymas">'Forma 4'!$K$76</definedName>
    <definedName name="VAS073_F_Profesineslite143NuotekuDumblo" localSheetId="1">'Forma 4'!$L$76</definedName>
    <definedName name="VAS073_F_Profesineslite143NuotekuDumblo">'Forma 4'!$L$76</definedName>
    <definedName name="VAS073_F_Profesineslite14IsViso" localSheetId="1">'Forma 4'!$I$76</definedName>
    <definedName name="VAS073_F_Profesineslite14IsViso">'Forma 4'!$I$76</definedName>
    <definedName name="VAS073_F_Profesineslite15PavirsiniuNuoteku" localSheetId="1">'Forma 4'!$M$76</definedName>
    <definedName name="VAS073_F_Profesineslite15PavirsiniuNuoteku">'Forma 4'!$M$76</definedName>
    <definedName name="VAS073_F_Profesineslite16KitosReguliuojamosios" localSheetId="1">'Forma 4'!$N$76</definedName>
    <definedName name="VAS073_F_Profesineslite16KitosReguliuojamosios">'Forma 4'!$N$76</definedName>
    <definedName name="VAS073_F_Profesineslite17KitosVeiklos" localSheetId="1">'Forma 4'!$Q$76</definedName>
    <definedName name="VAS073_F_Profesineslite17KitosVeiklos">'Forma 4'!$Q$76</definedName>
    <definedName name="VAS073_F_Profesineslite1Apskaitosveikla1" localSheetId="1">'Forma 4'!$O$76</definedName>
    <definedName name="VAS073_F_Profesineslite1Apskaitosveikla1">'Forma 4'!$O$76</definedName>
    <definedName name="VAS073_F_Profesineslite1Kitareguliuoja1" localSheetId="1">'Forma 4'!$P$76</definedName>
    <definedName name="VAS073_F_Profesineslite1Kitareguliuoja1">'Forma 4'!$P$76</definedName>
    <definedName name="VAS073_F_Profesineslite21IS" localSheetId="1">'Forma 4'!$D$129</definedName>
    <definedName name="VAS073_F_Profesineslite21IS">'Forma 4'!$D$129</definedName>
    <definedName name="VAS073_F_Profesineslite231GeriamojoVandens" localSheetId="1">'Forma 4'!$F$129</definedName>
    <definedName name="VAS073_F_Profesineslite231GeriamojoVandens">'Forma 4'!$F$129</definedName>
    <definedName name="VAS073_F_Profesineslite232GeriamojoVandens" localSheetId="1">'Forma 4'!$G$129</definedName>
    <definedName name="VAS073_F_Profesineslite232GeriamojoVandens">'Forma 4'!$G$129</definedName>
    <definedName name="VAS073_F_Profesineslite233GeriamojoVandens" localSheetId="1">'Forma 4'!$H$129</definedName>
    <definedName name="VAS073_F_Profesineslite233GeriamojoVandens">'Forma 4'!$H$129</definedName>
    <definedName name="VAS073_F_Profesineslite23IsViso" localSheetId="1">'Forma 4'!$E$129</definedName>
    <definedName name="VAS073_F_Profesineslite23IsViso">'Forma 4'!$E$129</definedName>
    <definedName name="VAS073_F_Profesineslite241NuotekuSurinkimas" localSheetId="1">'Forma 4'!$J$129</definedName>
    <definedName name="VAS073_F_Profesineslite241NuotekuSurinkimas">'Forma 4'!$J$129</definedName>
    <definedName name="VAS073_F_Profesineslite242NuotekuValymas" localSheetId="1">'Forma 4'!$K$129</definedName>
    <definedName name="VAS073_F_Profesineslite242NuotekuValymas">'Forma 4'!$K$129</definedName>
    <definedName name="VAS073_F_Profesineslite243NuotekuDumblo" localSheetId="1">'Forma 4'!$L$129</definedName>
    <definedName name="VAS073_F_Profesineslite243NuotekuDumblo">'Forma 4'!$L$129</definedName>
    <definedName name="VAS073_F_Profesineslite24IsViso" localSheetId="1">'Forma 4'!$I$129</definedName>
    <definedName name="VAS073_F_Profesineslite24IsViso">'Forma 4'!$I$129</definedName>
    <definedName name="VAS073_F_Profesineslite25PavirsiniuNuoteku" localSheetId="1">'Forma 4'!$M$129</definedName>
    <definedName name="VAS073_F_Profesineslite25PavirsiniuNuoteku">'Forma 4'!$M$129</definedName>
    <definedName name="VAS073_F_Profesineslite26KitosReguliuojamosios" localSheetId="1">'Forma 4'!$N$129</definedName>
    <definedName name="VAS073_F_Profesineslite26KitosReguliuojamosios">'Forma 4'!$N$129</definedName>
    <definedName name="VAS073_F_Profesineslite27KitosVeiklos" localSheetId="1">'Forma 4'!$Q$129</definedName>
    <definedName name="VAS073_F_Profesineslite27KitosVeiklos">'Forma 4'!$Q$129</definedName>
    <definedName name="VAS073_F_Profesineslite2Apskaitosveikla1" localSheetId="1">'Forma 4'!$O$129</definedName>
    <definedName name="VAS073_F_Profesineslite2Apskaitosveikla1">'Forma 4'!$O$129</definedName>
    <definedName name="VAS073_F_Profesineslite2Kitareguliuoja1" localSheetId="1">'Forma 4'!$P$129</definedName>
    <definedName name="VAS073_F_Profesineslite2Kitareguliuoja1">'Forma 4'!$P$129</definedName>
    <definedName name="VAS073_F_Profesineslite31IS" localSheetId="1">'Forma 4'!$D$181</definedName>
    <definedName name="VAS073_F_Profesineslite31IS">'Forma 4'!$D$181</definedName>
    <definedName name="VAS073_F_Profesineslite331GeriamojoVandens" localSheetId="1">'Forma 4'!$F$181</definedName>
    <definedName name="VAS073_F_Profesineslite331GeriamojoVandens">'Forma 4'!$F$181</definedName>
    <definedName name="VAS073_F_Profesineslite332GeriamojoVandens" localSheetId="1">'Forma 4'!$G$181</definedName>
    <definedName name="VAS073_F_Profesineslite332GeriamojoVandens">'Forma 4'!$G$181</definedName>
    <definedName name="VAS073_F_Profesineslite333GeriamojoVandens" localSheetId="1">'Forma 4'!$H$181</definedName>
    <definedName name="VAS073_F_Profesineslite333GeriamojoVandens">'Forma 4'!$H$181</definedName>
    <definedName name="VAS073_F_Profesineslite33IsViso" localSheetId="1">'Forma 4'!$E$181</definedName>
    <definedName name="VAS073_F_Profesineslite33IsViso">'Forma 4'!$E$181</definedName>
    <definedName name="VAS073_F_Profesineslite341NuotekuSurinkimas" localSheetId="1">'Forma 4'!$J$181</definedName>
    <definedName name="VAS073_F_Profesineslite341NuotekuSurinkimas">'Forma 4'!$J$181</definedName>
    <definedName name="VAS073_F_Profesineslite342NuotekuValymas" localSheetId="1">'Forma 4'!$K$181</definedName>
    <definedName name="VAS073_F_Profesineslite342NuotekuValymas">'Forma 4'!$K$181</definedName>
    <definedName name="VAS073_F_Profesineslite343NuotekuDumblo" localSheetId="1">'Forma 4'!$L$181</definedName>
    <definedName name="VAS073_F_Profesineslite343NuotekuDumblo">'Forma 4'!$L$181</definedName>
    <definedName name="VAS073_F_Profesineslite34IsViso" localSheetId="1">'Forma 4'!$I$181</definedName>
    <definedName name="VAS073_F_Profesineslite34IsViso">'Forma 4'!$I$181</definedName>
    <definedName name="VAS073_F_Profesineslite35PavirsiniuNuoteku" localSheetId="1">'Forma 4'!$M$181</definedName>
    <definedName name="VAS073_F_Profesineslite35PavirsiniuNuoteku">'Forma 4'!$M$181</definedName>
    <definedName name="VAS073_F_Profesineslite36KitosReguliuojamosios" localSheetId="1">'Forma 4'!$N$181</definedName>
    <definedName name="VAS073_F_Profesineslite36KitosReguliuojamosios">'Forma 4'!$N$181</definedName>
    <definedName name="VAS073_F_Profesineslite37KitosVeiklos" localSheetId="1">'Forma 4'!$Q$181</definedName>
    <definedName name="VAS073_F_Profesineslite37KitosVeiklos">'Forma 4'!$Q$181</definedName>
    <definedName name="VAS073_F_Profesineslite3Apskaitosveikla1" localSheetId="1">'Forma 4'!$O$181</definedName>
    <definedName name="VAS073_F_Profesineslite3Apskaitosveikla1">'Forma 4'!$O$181</definedName>
    <definedName name="VAS073_F_Profesineslite3Kitareguliuoja1" localSheetId="1">'Forma 4'!$P$181</definedName>
    <definedName name="VAS073_F_Profesineslite3Kitareguliuoja1">'Forma 4'!$P$181</definedName>
    <definedName name="VAS073_F_Profesineslite41IS" localSheetId="1">'Forma 4'!$D$226</definedName>
    <definedName name="VAS073_F_Profesineslite41IS">'Forma 4'!$D$226</definedName>
    <definedName name="VAS073_F_Profesineslite431GeriamojoVandens" localSheetId="1">'Forma 4'!$F$226</definedName>
    <definedName name="VAS073_F_Profesineslite431GeriamojoVandens">'Forma 4'!$F$226</definedName>
    <definedName name="VAS073_F_Profesineslite432GeriamojoVandens" localSheetId="1">'Forma 4'!$G$226</definedName>
    <definedName name="VAS073_F_Profesineslite432GeriamojoVandens">'Forma 4'!$G$226</definedName>
    <definedName name="VAS073_F_Profesineslite433GeriamojoVandens" localSheetId="1">'Forma 4'!$H$226</definedName>
    <definedName name="VAS073_F_Profesineslite433GeriamojoVandens">'Forma 4'!$H$226</definedName>
    <definedName name="VAS073_F_Profesineslite43IsViso" localSheetId="1">'Forma 4'!$E$226</definedName>
    <definedName name="VAS073_F_Profesineslite43IsViso">'Forma 4'!$E$226</definedName>
    <definedName name="VAS073_F_Profesineslite441NuotekuSurinkimas" localSheetId="1">'Forma 4'!$J$226</definedName>
    <definedName name="VAS073_F_Profesineslite441NuotekuSurinkimas">'Forma 4'!$J$226</definedName>
    <definedName name="VAS073_F_Profesineslite442NuotekuValymas" localSheetId="1">'Forma 4'!$K$226</definedName>
    <definedName name="VAS073_F_Profesineslite442NuotekuValymas">'Forma 4'!$K$226</definedName>
    <definedName name="VAS073_F_Profesineslite443NuotekuDumblo" localSheetId="1">'Forma 4'!$L$226</definedName>
    <definedName name="VAS073_F_Profesineslite443NuotekuDumblo">'Forma 4'!$L$226</definedName>
    <definedName name="VAS073_F_Profesineslite44IsViso" localSheetId="1">'Forma 4'!$I$226</definedName>
    <definedName name="VAS073_F_Profesineslite44IsViso">'Forma 4'!$I$226</definedName>
    <definedName name="VAS073_F_Profesineslite45PavirsiniuNuoteku" localSheetId="1">'Forma 4'!$M$226</definedName>
    <definedName name="VAS073_F_Profesineslite45PavirsiniuNuoteku">'Forma 4'!$M$226</definedName>
    <definedName name="VAS073_F_Profesineslite46KitosReguliuojamosios" localSheetId="1">'Forma 4'!$N$226</definedName>
    <definedName name="VAS073_F_Profesineslite46KitosReguliuojamosios">'Forma 4'!$N$226</definedName>
    <definedName name="VAS073_F_Profesineslite47KitosVeiklos" localSheetId="1">'Forma 4'!$Q$226</definedName>
    <definedName name="VAS073_F_Profesineslite47KitosVeiklos">'Forma 4'!$Q$226</definedName>
    <definedName name="VAS073_F_Profesineslite4Apskaitosveikla1" localSheetId="1">'Forma 4'!$O$226</definedName>
    <definedName name="VAS073_F_Profesineslite4Apskaitosveikla1">'Forma 4'!$O$226</definedName>
    <definedName name="VAS073_F_Profesineslite4Kitareguliuoja1" localSheetId="1">'Forma 4'!$P$226</definedName>
    <definedName name="VAS073_F_Profesineslite4Kitareguliuoja1">'Forma 4'!$P$226</definedName>
    <definedName name="VAS073_F_Remontoiraptar11IS" localSheetId="1">'Forma 4'!$D$19</definedName>
    <definedName name="VAS073_F_Remontoiraptar11IS">'Forma 4'!$D$19</definedName>
    <definedName name="VAS073_F_Remontoiraptar131GeriamojoVandens" localSheetId="1">'Forma 4'!$F$19</definedName>
    <definedName name="VAS073_F_Remontoiraptar131GeriamojoVandens">'Forma 4'!$F$19</definedName>
    <definedName name="VAS073_F_Remontoiraptar132GeriamojoVandens" localSheetId="1">'Forma 4'!$G$19</definedName>
    <definedName name="VAS073_F_Remontoiraptar132GeriamojoVandens">'Forma 4'!$G$19</definedName>
    <definedName name="VAS073_F_Remontoiraptar133GeriamojoVandens" localSheetId="1">'Forma 4'!$H$19</definedName>
    <definedName name="VAS073_F_Remontoiraptar133GeriamojoVandens">'Forma 4'!$H$19</definedName>
    <definedName name="VAS073_F_Remontoiraptar13IsViso" localSheetId="1">'Forma 4'!$E$19</definedName>
    <definedName name="VAS073_F_Remontoiraptar13IsViso">'Forma 4'!$E$19</definedName>
    <definedName name="VAS073_F_Remontoiraptar141NuotekuSurinkimas" localSheetId="1">'Forma 4'!$J$19</definedName>
    <definedName name="VAS073_F_Remontoiraptar141NuotekuSurinkimas">'Forma 4'!$J$19</definedName>
    <definedName name="VAS073_F_Remontoiraptar142NuotekuValymas" localSheetId="1">'Forma 4'!$K$19</definedName>
    <definedName name="VAS073_F_Remontoiraptar142NuotekuValymas">'Forma 4'!$K$19</definedName>
    <definedName name="VAS073_F_Remontoiraptar143NuotekuDumblo" localSheetId="1">'Forma 4'!$L$19</definedName>
    <definedName name="VAS073_F_Remontoiraptar143NuotekuDumblo">'Forma 4'!$L$19</definedName>
    <definedName name="VAS073_F_Remontoiraptar14IsViso" localSheetId="1">'Forma 4'!$I$19</definedName>
    <definedName name="VAS073_F_Remontoiraptar14IsViso">'Forma 4'!$I$19</definedName>
    <definedName name="VAS073_F_Remontoiraptar15PavirsiniuNuoteku" localSheetId="1">'Forma 4'!$M$19</definedName>
    <definedName name="VAS073_F_Remontoiraptar15PavirsiniuNuoteku">'Forma 4'!$M$19</definedName>
    <definedName name="VAS073_F_Remontoiraptar16KitosReguliuojamosios" localSheetId="1">'Forma 4'!$N$19</definedName>
    <definedName name="VAS073_F_Remontoiraptar16KitosReguliuojamosios">'Forma 4'!$N$19</definedName>
    <definedName name="VAS073_F_Remontoiraptar17KitosVeiklos" localSheetId="1">'Forma 4'!$Q$19</definedName>
    <definedName name="VAS073_F_Remontoiraptar17KitosVeiklos">'Forma 4'!$Q$19</definedName>
    <definedName name="VAS073_F_Remontoiraptar1Apskaitosveikla1" localSheetId="1">'Forma 4'!$O$19</definedName>
    <definedName name="VAS073_F_Remontoiraptar1Apskaitosveikla1">'Forma 4'!$O$19</definedName>
    <definedName name="VAS073_F_Remontoiraptar1Kitareguliuoja1" localSheetId="1">'Forma 4'!$P$19</definedName>
    <definedName name="VAS073_F_Remontoiraptar1Kitareguliuoja1">'Forma 4'!$P$19</definedName>
    <definedName name="VAS073_F_Remontoiraptar21IS" localSheetId="1">'Forma 4'!$D$47</definedName>
    <definedName name="VAS073_F_Remontoiraptar21IS">'Forma 4'!$D$47</definedName>
    <definedName name="VAS073_F_Remontoiraptar231GeriamojoVandens" localSheetId="1">'Forma 4'!$F$47</definedName>
    <definedName name="VAS073_F_Remontoiraptar231GeriamojoVandens">'Forma 4'!$F$47</definedName>
    <definedName name="VAS073_F_Remontoiraptar232GeriamojoVandens" localSheetId="1">'Forma 4'!$G$47</definedName>
    <definedName name="VAS073_F_Remontoiraptar232GeriamojoVandens">'Forma 4'!$G$47</definedName>
    <definedName name="VAS073_F_Remontoiraptar233GeriamojoVandens" localSheetId="1">'Forma 4'!$H$47</definedName>
    <definedName name="VAS073_F_Remontoiraptar233GeriamojoVandens">'Forma 4'!$H$47</definedName>
    <definedName name="VAS073_F_Remontoiraptar23IsViso" localSheetId="1">'Forma 4'!$E$47</definedName>
    <definedName name="VAS073_F_Remontoiraptar23IsViso">'Forma 4'!$E$47</definedName>
    <definedName name="VAS073_F_Remontoiraptar241NuotekuSurinkimas" localSheetId="1">'Forma 4'!$J$47</definedName>
    <definedName name="VAS073_F_Remontoiraptar241NuotekuSurinkimas">'Forma 4'!$J$47</definedName>
    <definedName name="VAS073_F_Remontoiraptar242NuotekuValymas" localSheetId="1">'Forma 4'!$K$47</definedName>
    <definedName name="VAS073_F_Remontoiraptar242NuotekuValymas">'Forma 4'!$K$47</definedName>
    <definedName name="VAS073_F_Remontoiraptar243NuotekuDumblo" localSheetId="1">'Forma 4'!$L$47</definedName>
    <definedName name="VAS073_F_Remontoiraptar243NuotekuDumblo">'Forma 4'!$L$47</definedName>
    <definedName name="VAS073_F_Remontoiraptar24IsViso" localSheetId="1">'Forma 4'!$I$47</definedName>
    <definedName name="VAS073_F_Remontoiraptar24IsViso">'Forma 4'!$I$47</definedName>
    <definedName name="VAS073_F_Remontoiraptar25PavirsiniuNuoteku" localSheetId="1">'Forma 4'!$M$47</definedName>
    <definedName name="VAS073_F_Remontoiraptar25PavirsiniuNuoteku">'Forma 4'!$M$47</definedName>
    <definedName name="VAS073_F_Remontoiraptar26KitosReguliuojamosios" localSheetId="1">'Forma 4'!$N$47</definedName>
    <definedName name="VAS073_F_Remontoiraptar26KitosReguliuojamosios">'Forma 4'!$N$47</definedName>
    <definedName name="VAS073_F_Remontoiraptar27KitosVeiklos" localSheetId="1">'Forma 4'!$Q$47</definedName>
    <definedName name="VAS073_F_Remontoiraptar27KitosVeiklos">'Forma 4'!$Q$47</definedName>
    <definedName name="VAS073_F_Remontoiraptar2Apskaitosveikla1" localSheetId="1">'Forma 4'!$O$47</definedName>
    <definedName name="VAS073_F_Remontoiraptar2Apskaitosveikla1">'Forma 4'!$O$47</definedName>
    <definedName name="VAS073_F_Remontoiraptar2Kitareguliuoja1" localSheetId="1">'Forma 4'!$P$47</definedName>
    <definedName name="VAS073_F_Remontoiraptar2Kitareguliuoja1">'Forma 4'!$P$47</definedName>
    <definedName name="VAS073_F_Remontoiraptar31IS" localSheetId="1">'Forma 4'!$D$103</definedName>
    <definedName name="VAS073_F_Remontoiraptar31IS">'Forma 4'!$D$103</definedName>
    <definedName name="VAS073_F_Remontoiraptar331GeriamojoVandens" localSheetId="1">'Forma 4'!$F$103</definedName>
    <definedName name="VAS073_F_Remontoiraptar331GeriamojoVandens">'Forma 4'!$F$103</definedName>
    <definedName name="VAS073_F_Remontoiraptar332GeriamojoVandens" localSheetId="1">'Forma 4'!$G$103</definedName>
    <definedName name="VAS073_F_Remontoiraptar332GeriamojoVandens">'Forma 4'!$G$103</definedName>
    <definedName name="VAS073_F_Remontoiraptar333GeriamojoVandens" localSheetId="1">'Forma 4'!$H$103</definedName>
    <definedName name="VAS073_F_Remontoiraptar333GeriamojoVandens">'Forma 4'!$H$103</definedName>
    <definedName name="VAS073_F_Remontoiraptar33IsViso" localSheetId="1">'Forma 4'!$E$103</definedName>
    <definedName name="VAS073_F_Remontoiraptar33IsViso">'Forma 4'!$E$103</definedName>
    <definedName name="VAS073_F_Remontoiraptar341NuotekuSurinkimas" localSheetId="1">'Forma 4'!$J$103</definedName>
    <definedName name="VAS073_F_Remontoiraptar341NuotekuSurinkimas">'Forma 4'!$J$103</definedName>
    <definedName name="VAS073_F_Remontoiraptar342NuotekuValymas" localSheetId="1">'Forma 4'!$K$103</definedName>
    <definedName name="VAS073_F_Remontoiraptar342NuotekuValymas">'Forma 4'!$K$103</definedName>
    <definedName name="VAS073_F_Remontoiraptar343NuotekuDumblo" localSheetId="1">'Forma 4'!$L$103</definedName>
    <definedName name="VAS073_F_Remontoiraptar343NuotekuDumblo">'Forma 4'!$L$103</definedName>
    <definedName name="VAS073_F_Remontoiraptar34IsViso" localSheetId="1">'Forma 4'!$I$103</definedName>
    <definedName name="VAS073_F_Remontoiraptar34IsViso">'Forma 4'!$I$103</definedName>
    <definedName name="VAS073_F_Remontoiraptar35PavirsiniuNuoteku" localSheetId="1">'Forma 4'!$M$103</definedName>
    <definedName name="VAS073_F_Remontoiraptar35PavirsiniuNuoteku">'Forma 4'!$M$103</definedName>
    <definedName name="VAS073_F_Remontoiraptar36KitosReguliuojamosios" localSheetId="1">'Forma 4'!$N$103</definedName>
    <definedName name="VAS073_F_Remontoiraptar36KitosReguliuojamosios">'Forma 4'!$N$103</definedName>
    <definedName name="VAS073_F_Remontoiraptar37KitosVeiklos" localSheetId="1">'Forma 4'!$Q$103</definedName>
    <definedName name="VAS073_F_Remontoiraptar37KitosVeiklos">'Forma 4'!$Q$103</definedName>
    <definedName name="VAS073_F_Remontoiraptar3Apskaitosveikla1" localSheetId="1">'Forma 4'!$O$103</definedName>
    <definedName name="VAS073_F_Remontoiraptar3Apskaitosveikla1">'Forma 4'!$O$103</definedName>
    <definedName name="VAS073_F_Remontoiraptar3Kitareguliuoja1" localSheetId="1">'Forma 4'!$P$103</definedName>
    <definedName name="VAS073_F_Remontoiraptar3Kitareguliuoja1">'Forma 4'!$P$103</definedName>
    <definedName name="VAS073_F_Remontoiraptar41IS" localSheetId="1">'Forma 4'!$D$155</definedName>
    <definedName name="VAS073_F_Remontoiraptar41IS">'Forma 4'!$D$155</definedName>
    <definedName name="VAS073_F_Remontoiraptar431GeriamojoVandens" localSheetId="1">'Forma 4'!$F$155</definedName>
    <definedName name="VAS073_F_Remontoiraptar431GeriamojoVandens">'Forma 4'!$F$155</definedName>
    <definedName name="VAS073_F_Remontoiraptar432GeriamojoVandens" localSheetId="1">'Forma 4'!$G$155</definedName>
    <definedName name="VAS073_F_Remontoiraptar432GeriamojoVandens">'Forma 4'!$G$155</definedName>
    <definedName name="VAS073_F_Remontoiraptar433GeriamojoVandens" localSheetId="1">'Forma 4'!$H$155</definedName>
    <definedName name="VAS073_F_Remontoiraptar433GeriamojoVandens">'Forma 4'!$H$155</definedName>
    <definedName name="VAS073_F_Remontoiraptar43IsViso" localSheetId="1">'Forma 4'!$E$155</definedName>
    <definedName name="VAS073_F_Remontoiraptar43IsViso">'Forma 4'!$E$155</definedName>
    <definedName name="VAS073_F_Remontoiraptar441NuotekuSurinkimas" localSheetId="1">'Forma 4'!$J$155</definedName>
    <definedName name="VAS073_F_Remontoiraptar441NuotekuSurinkimas">'Forma 4'!$J$155</definedName>
    <definedName name="VAS073_F_Remontoiraptar442NuotekuValymas" localSheetId="1">'Forma 4'!$K$155</definedName>
    <definedName name="VAS073_F_Remontoiraptar442NuotekuValymas">'Forma 4'!$K$155</definedName>
    <definedName name="VAS073_F_Remontoiraptar443NuotekuDumblo" localSheetId="1">'Forma 4'!$L$155</definedName>
    <definedName name="VAS073_F_Remontoiraptar443NuotekuDumblo">'Forma 4'!$L$155</definedName>
    <definedName name="VAS073_F_Remontoiraptar44IsViso" localSheetId="1">'Forma 4'!$I$155</definedName>
    <definedName name="VAS073_F_Remontoiraptar44IsViso">'Forma 4'!$I$155</definedName>
    <definedName name="VAS073_F_Remontoiraptar45PavirsiniuNuoteku" localSheetId="1">'Forma 4'!$M$155</definedName>
    <definedName name="VAS073_F_Remontoiraptar45PavirsiniuNuoteku">'Forma 4'!$M$155</definedName>
    <definedName name="VAS073_F_Remontoiraptar46KitosReguliuojamosios" localSheetId="1">'Forma 4'!$N$155</definedName>
    <definedName name="VAS073_F_Remontoiraptar46KitosReguliuojamosios">'Forma 4'!$N$155</definedName>
    <definedName name="VAS073_F_Remontoiraptar47KitosVeiklos" localSheetId="1">'Forma 4'!$Q$155</definedName>
    <definedName name="VAS073_F_Remontoiraptar47KitosVeiklos">'Forma 4'!$Q$155</definedName>
    <definedName name="VAS073_F_Remontoiraptar4Apskaitosveikla1" localSheetId="1">'Forma 4'!$O$155</definedName>
    <definedName name="VAS073_F_Remontoiraptar4Apskaitosveikla1">'Forma 4'!$O$155</definedName>
    <definedName name="VAS073_F_Remontoiraptar4Kitareguliuoja1" localSheetId="1">'Forma 4'!$P$155</definedName>
    <definedName name="VAS073_F_Remontoiraptar4Kitareguliuoja1">'Forma 4'!$P$155</definedName>
    <definedName name="VAS073_F_Remontoiraptar51IS" localSheetId="1">'Forma 4'!$D$200</definedName>
    <definedName name="VAS073_F_Remontoiraptar51IS">'Forma 4'!$D$200</definedName>
    <definedName name="VAS073_F_Remontoiraptar531GeriamojoVandens" localSheetId="1">'Forma 4'!$F$200</definedName>
    <definedName name="VAS073_F_Remontoiraptar531GeriamojoVandens">'Forma 4'!$F$200</definedName>
    <definedName name="VAS073_F_Remontoiraptar532GeriamojoVandens" localSheetId="1">'Forma 4'!$G$200</definedName>
    <definedName name="VAS073_F_Remontoiraptar532GeriamojoVandens">'Forma 4'!$G$200</definedName>
    <definedName name="VAS073_F_Remontoiraptar533GeriamojoVandens" localSheetId="1">'Forma 4'!$H$200</definedName>
    <definedName name="VAS073_F_Remontoiraptar533GeriamojoVandens">'Forma 4'!$H$200</definedName>
    <definedName name="VAS073_F_Remontoiraptar53IsViso" localSheetId="1">'Forma 4'!$E$200</definedName>
    <definedName name="VAS073_F_Remontoiraptar53IsViso">'Forma 4'!$E$200</definedName>
    <definedName name="VAS073_F_Remontoiraptar541NuotekuSurinkimas" localSheetId="1">'Forma 4'!$J$200</definedName>
    <definedName name="VAS073_F_Remontoiraptar541NuotekuSurinkimas">'Forma 4'!$J$200</definedName>
    <definedName name="VAS073_F_Remontoiraptar542NuotekuValymas" localSheetId="1">'Forma 4'!$K$200</definedName>
    <definedName name="VAS073_F_Remontoiraptar542NuotekuValymas">'Forma 4'!$K$200</definedName>
    <definedName name="VAS073_F_Remontoiraptar543NuotekuDumblo" localSheetId="1">'Forma 4'!$L$200</definedName>
    <definedName name="VAS073_F_Remontoiraptar543NuotekuDumblo">'Forma 4'!$L$200</definedName>
    <definedName name="VAS073_F_Remontoiraptar54IsViso" localSheetId="1">'Forma 4'!$I$200</definedName>
    <definedName name="VAS073_F_Remontoiraptar54IsViso">'Forma 4'!$I$200</definedName>
    <definedName name="VAS073_F_Remontoiraptar55PavirsiniuNuoteku" localSheetId="1">'Forma 4'!$M$200</definedName>
    <definedName name="VAS073_F_Remontoiraptar55PavirsiniuNuoteku">'Forma 4'!$M$200</definedName>
    <definedName name="VAS073_F_Remontoiraptar56KitosReguliuojamosios" localSheetId="1">'Forma 4'!$N$200</definedName>
    <definedName name="VAS073_F_Remontoiraptar56KitosReguliuojamosios">'Forma 4'!$N$200</definedName>
    <definedName name="VAS073_F_Remontoiraptar57KitosVeiklos" localSheetId="1">'Forma 4'!$Q$200</definedName>
    <definedName name="VAS073_F_Remontoiraptar57KitosVeiklos">'Forma 4'!$Q$200</definedName>
    <definedName name="VAS073_F_Remontoiraptar5Apskaitosveikla1" localSheetId="1">'Forma 4'!$O$200</definedName>
    <definedName name="VAS073_F_Remontoiraptar5Apskaitosveikla1">'Forma 4'!$O$200</definedName>
    <definedName name="VAS073_F_Remontoiraptar5Kitareguliuoja1" localSheetId="1">'Forma 4'!$P$200</definedName>
    <definedName name="VAS073_F_Remontoiraptar5Kitareguliuoja1">'Forma 4'!$P$200</definedName>
    <definedName name="VAS073_F_Remontomedziag11IS" localSheetId="1">'Forma 4'!$D$17</definedName>
    <definedName name="VAS073_F_Remontomedziag11IS">'Forma 4'!$D$17</definedName>
    <definedName name="VAS073_F_Remontomedziag131GeriamojoVandens" localSheetId="1">'Forma 4'!$F$17</definedName>
    <definedName name="VAS073_F_Remontomedziag131GeriamojoVandens">'Forma 4'!$F$17</definedName>
    <definedName name="VAS073_F_Remontomedziag132GeriamojoVandens" localSheetId="1">'Forma 4'!$G$17</definedName>
    <definedName name="VAS073_F_Remontomedziag132GeriamojoVandens">'Forma 4'!$G$17</definedName>
    <definedName name="VAS073_F_Remontomedziag133GeriamojoVandens" localSheetId="1">'Forma 4'!$H$17</definedName>
    <definedName name="VAS073_F_Remontomedziag133GeriamojoVandens">'Forma 4'!$H$17</definedName>
    <definedName name="VAS073_F_Remontomedziag13IsViso" localSheetId="1">'Forma 4'!$E$17</definedName>
    <definedName name="VAS073_F_Remontomedziag13IsViso">'Forma 4'!$E$17</definedName>
    <definedName name="VAS073_F_Remontomedziag141NuotekuSurinkimas" localSheetId="1">'Forma 4'!$J$17</definedName>
    <definedName name="VAS073_F_Remontomedziag141NuotekuSurinkimas">'Forma 4'!$J$17</definedName>
    <definedName name="VAS073_F_Remontomedziag142NuotekuValymas" localSheetId="1">'Forma 4'!$K$17</definedName>
    <definedName name="VAS073_F_Remontomedziag142NuotekuValymas">'Forma 4'!$K$17</definedName>
    <definedName name="VAS073_F_Remontomedziag143NuotekuDumblo" localSheetId="1">'Forma 4'!$L$17</definedName>
    <definedName name="VAS073_F_Remontomedziag143NuotekuDumblo">'Forma 4'!$L$17</definedName>
    <definedName name="VAS073_F_Remontomedziag14IsViso" localSheetId="1">'Forma 4'!$I$17</definedName>
    <definedName name="VAS073_F_Remontomedziag14IsViso">'Forma 4'!$I$17</definedName>
    <definedName name="VAS073_F_Remontomedziag15PavirsiniuNuoteku" localSheetId="1">'Forma 4'!$M$17</definedName>
    <definedName name="VAS073_F_Remontomedziag15PavirsiniuNuoteku">'Forma 4'!$M$17</definedName>
    <definedName name="VAS073_F_Remontomedziag16KitosReguliuojamosios" localSheetId="1">'Forma 4'!$N$17</definedName>
    <definedName name="VAS073_F_Remontomedziag16KitosReguliuojamosios">'Forma 4'!$N$17</definedName>
    <definedName name="VAS073_F_Remontomedziag17KitosVeiklos" localSheetId="1">'Forma 4'!$Q$17</definedName>
    <definedName name="VAS073_F_Remontomedziag17KitosVeiklos">'Forma 4'!$Q$17</definedName>
    <definedName name="VAS073_F_Remontomedziag1Apskaitosveikla1" localSheetId="1">'Forma 4'!$O$17</definedName>
    <definedName name="VAS073_F_Remontomedziag1Apskaitosveikla1">'Forma 4'!$O$17</definedName>
    <definedName name="VAS073_F_Remontomedziag1Kitareguliuoja1" localSheetId="1">'Forma 4'!$P$17</definedName>
    <definedName name="VAS073_F_Remontomedziag1Kitareguliuoja1">'Forma 4'!$P$17</definedName>
    <definedName name="VAS073_F_Remontomedziag21IS" localSheetId="1">'Forma 4'!$D$46</definedName>
    <definedName name="VAS073_F_Remontomedziag21IS">'Forma 4'!$D$46</definedName>
    <definedName name="VAS073_F_Remontomedziag231GeriamojoVandens" localSheetId="1">'Forma 4'!$F$46</definedName>
    <definedName name="VAS073_F_Remontomedziag231GeriamojoVandens">'Forma 4'!$F$46</definedName>
    <definedName name="VAS073_F_Remontomedziag232GeriamojoVandens" localSheetId="1">'Forma 4'!$G$46</definedName>
    <definedName name="VAS073_F_Remontomedziag232GeriamojoVandens">'Forma 4'!$G$46</definedName>
    <definedName name="VAS073_F_Remontomedziag233GeriamojoVandens" localSheetId="1">'Forma 4'!$H$46</definedName>
    <definedName name="VAS073_F_Remontomedziag233GeriamojoVandens">'Forma 4'!$H$46</definedName>
    <definedName name="VAS073_F_Remontomedziag23IsViso" localSheetId="1">'Forma 4'!$E$46</definedName>
    <definedName name="VAS073_F_Remontomedziag23IsViso">'Forma 4'!$E$46</definedName>
    <definedName name="VAS073_F_Remontomedziag241NuotekuSurinkimas" localSheetId="1">'Forma 4'!$J$46</definedName>
    <definedName name="VAS073_F_Remontomedziag241NuotekuSurinkimas">'Forma 4'!$J$46</definedName>
    <definedName name="VAS073_F_Remontomedziag242NuotekuValymas" localSheetId="1">'Forma 4'!$K$46</definedName>
    <definedName name="VAS073_F_Remontomedziag242NuotekuValymas">'Forma 4'!$K$46</definedName>
    <definedName name="VAS073_F_Remontomedziag243NuotekuDumblo" localSheetId="1">'Forma 4'!$L$46</definedName>
    <definedName name="VAS073_F_Remontomedziag243NuotekuDumblo">'Forma 4'!$L$46</definedName>
    <definedName name="VAS073_F_Remontomedziag24IsViso" localSheetId="1">'Forma 4'!$I$46</definedName>
    <definedName name="VAS073_F_Remontomedziag24IsViso">'Forma 4'!$I$46</definedName>
    <definedName name="VAS073_F_Remontomedziag25PavirsiniuNuoteku" localSheetId="1">'Forma 4'!$M$46</definedName>
    <definedName name="VAS073_F_Remontomedziag25PavirsiniuNuoteku">'Forma 4'!$M$46</definedName>
    <definedName name="VAS073_F_Remontomedziag26KitosReguliuojamosios" localSheetId="1">'Forma 4'!$N$46</definedName>
    <definedName name="VAS073_F_Remontomedziag26KitosReguliuojamosios">'Forma 4'!$N$46</definedName>
    <definedName name="VAS073_F_Remontomedziag27KitosVeiklos" localSheetId="1">'Forma 4'!$Q$46</definedName>
    <definedName name="VAS073_F_Remontomedziag27KitosVeiklos">'Forma 4'!$Q$46</definedName>
    <definedName name="VAS073_F_Remontomedziag2Apskaitosveikla1" localSheetId="1">'Forma 4'!$O$46</definedName>
    <definedName name="VAS073_F_Remontomedziag2Apskaitosveikla1">'Forma 4'!$O$46</definedName>
    <definedName name="VAS073_F_Remontomedziag2Kitareguliuoja1" localSheetId="1">'Forma 4'!$P$46</definedName>
    <definedName name="VAS073_F_Remontomedziag2Kitareguliuoja1">'Forma 4'!$P$46</definedName>
    <definedName name="VAS073_F_Remontomedziag31IS" localSheetId="1">'Forma 4'!$D$102</definedName>
    <definedName name="VAS073_F_Remontomedziag31IS">'Forma 4'!$D$102</definedName>
    <definedName name="VAS073_F_Remontomedziag331GeriamojoVandens" localSheetId="1">'Forma 4'!$F$102</definedName>
    <definedName name="VAS073_F_Remontomedziag331GeriamojoVandens">'Forma 4'!$F$102</definedName>
    <definedName name="VAS073_F_Remontomedziag332GeriamojoVandens" localSheetId="1">'Forma 4'!$G$102</definedName>
    <definedName name="VAS073_F_Remontomedziag332GeriamojoVandens">'Forma 4'!$G$102</definedName>
    <definedName name="VAS073_F_Remontomedziag333GeriamojoVandens" localSheetId="1">'Forma 4'!$H$102</definedName>
    <definedName name="VAS073_F_Remontomedziag333GeriamojoVandens">'Forma 4'!$H$102</definedName>
    <definedName name="VAS073_F_Remontomedziag33IsViso" localSheetId="1">'Forma 4'!$E$102</definedName>
    <definedName name="VAS073_F_Remontomedziag33IsViso">'Forma 4'!$E$102</definedName>
    <definedName name="VAS073_F_Remontomedziag341NuotekuSurinkimas" localSheetId="1">'Forma 4'!$J$102</definedName>
    <definedName name="VAS073_F_Remontomedziag341NuotekuSurinkimas">'Forma 4'!$J$102</definedName>
    <definedName name="VAS073_F_Remontomedziag342NuotekuValymas" localSheetId="1">'Forma 4'!$K$102</definedName>
    <definedName name="VAS073_F_Remontomedziag342NuotekuValymas">'Forma 4'!$K$102</definedName>
    <definedName name="VAS073_F_Remontomedziag343NuotekuDumblo" localSheetId="1">'Forma 4'!$L$102</definedName>
    <definedName name="VAS073_F_Remontomedziag343NuotekuDumblo">'Forma 4'!$L$102</definedName>
    <definedName name="VAS073_F_Remontomedziag34IsViso" localSheetId="1">'Forma 4'!$I$102</definedName>
    <definedName name="VAS073_F_Remontomedziag34IsViso">'Forma 4'!$I$102</definedName>
    <definedName name="VAS073_F_Remontomedziag35PavirsiniuNuoteku" localSheetId="1">'Forma 4'!$M$102</definedName>
    <definedName name="VAS073_F_Remontomedziag35PavirsiniuNuoteku">'Forma 4'!$M$102</definedName>
    <definedName name="VAS073_F_Remontomedziag36KitosReguliuojamosios" localSheetId="1">'Forma 4'!$N$102</definedName>
    <definedName name="VAS073_F_Remontomedziag36KitosReguliuojamosios">'Forma 4'!$N$102</definedName>
    <definedName name="VAS073_F_Remontomedziag37KitosVeiklos" localSheetId="1">'Forma 4'!$Q$102</definedName>
    <definedName name="VAS073_F_Remontomedziag37KitosVeiklos">'Forma 4'!$Q$102</definedName>
    <definedName name="VAS073_F_Remontomedziag3Apskaitosveikla1" localSheetId="1">'Forma 4'!$O$102</definedName>
    <definedName name="VAS073_F_Remontomedziag3Apskaitosveikla1">'Forma 4'!$O$102</definedName>
    <definedName name="VAS073_F_Remontomedziag3Kitareguliuoja1" localSheetId="1">'Forma 4'!$P$102</definedName>
    <definedName name="VAS073_F_Remontomedziag3Kitareguliuoja1">'Forma 4'!$P$102</definedName>
    <definedName name="VAS073_F_Remontomedziag41IS" localSheetId="1">'Forma 4'!$D$154</definedName>
    <definedName name="VAS073_F_Remontomedziag41IS">'Forma 4'!$D$154</definedName>
    <definedName name="VAS073_F_Remontomedziag431GeriamojoVandens" localSheetId="1">'Forma 4'!$F$154</definedName>
    <definedName name="VAS073_F_Remontomedziag431GeriamojoVandens">'Forma 4'!$F$154</definedName>
    <definedName name="VAS073_F_Remontomedziag432GeriamojoVandens" localSheetId="1">'Forma 4'!$G$154</definedName>
    <definedName name="VAS073_F_Remontomedziag432GeriamojoVandens">'Forma 4'!$G$154</definedName>
    <definedName name="VAS073_F_Remontomedziag433GeriamojoVandens" localSheetId="1">'Forma 4'!$H$154</definedName>
    <definedName name="VAS073_F_Remontomedziag433GeriamojoVandens">'Forma 4'!$H$154</definedName>
    <definedName name="VAS073_F_Remontomedziag43IsViso" localSheetId="1">'Forma 4'!$E$154</definedName>
    <definedName name="VAS073_F_Remontomedziag43IsViso">'Forma 4'!$E$154</definedName>
    <definedName name="VAS073_F_Remontomedziag441NuotekuSurinkimas" localSheetId="1">'Forma 4'!$J$154</definedName>
    <definedName name="VAS073_F_Remontomedziag441NuotekuSurinkimas">'Forma 4'!$J$154</definedName>
    <definedName name="VAS073_F_Remontomedziag442NuotekuValymas" localSheetId="1">'Forma 4'!$K$154</definedName>
    <definedName name="VAS073_F_Remontomedziag442NuotekuValymas">'Forma 4'!$K$154</definedName>
    <definedName name="VAS073_F_Remontomedziag443NuotekuDumblo" localSheetId="1">'Forma 4'!$L$154</definedName>
    <definedName name="VAS073_F_Remontomedziag443NuotekuDumblo">'Forma 4'!$L$154</definedName>
    <definedName name="VAS073_F_Remontomedziag44IsViso" localSheetId="1">'Forma 4'!$I$154</definedName>
    <definedName name="VAS073_F_Remontomedziag44IsViso">'Forma 4'!$I$154</definedName>
    <definedName name="VAS073_F_Remontomedziag45PavirsiniuNuoteku" localSheetId="1">'Forma 4'!$M$154</definedName>
    <definedName name="VAS073_F_Remontomedziag45PavirsiniuNuoteku">'Forma 4'!$M$154</definedName>
    <definedName name="VAS073_F_Remontomedziag46KitosReguliuojamosios" localSheetId="1">'Forma 4'!$N$154</definedName>
    <definedName name="VAS073_F_Remontomedziag46KitosReguliuojamosios">'Forma 4'!$N$154</definedName>
    <definedName name="VAS073_F_Remontomedziag47KitosVeiklos" localSheetId="1">'Forma 4'!$Q$154</definedName>
    <definedName name="VAS073_F_Remontomedziag47KitosVeiklos">'Forma 4'!$Q$154</definedName>
    <definedName name="VAS073_F_Remontomedziag4Apskaitosveikla1" localSheetId="1">'Forma 4'!$O$154</definedName>
    <definedName name="VAS073_F_Remontomedziag4Apskaitosveikla1">'Forma 4'!$O$154</definedName>
    <definedName name="VAS073_F_Remontomedziag4Kitareguliuoja1" localSheetId="1">'Forma 4'!$P$154</definedName>
    <definedName name="VAS073_F_Remontomedziag4Kitareguliuoja1">'Forma 4'!$P$154</definedName>
    <definedName name="VAS073_F_Remontomedziag51IS" localSheetId="1">'Forma 4'!$D$199</definedName>
    <definedName name="VAS073_F_Remontomedziag51IS">'Forma 4'!$D$199</definedName>
    <definedName name="VAS073_F_Remontomedziag531GeriamojoVandens" localSheetId="1">'Forma 4'!$F$199</definedName>
    <definedName name="VAS073_F_Remontomedziag531GeriamojoVandens">'Forma 4'!$F$199</definedName>
    <definedName name="VAS073_F_Remontomedziag532GeriamojoVandens" localSheetId="1">'Forma 4'!$G$199</definedName>
    <definedName name="VAS073_F_Remontomedziag532GeriamojoVandens">'Forma 4'!$G$199</definedName>
    <definedName name="VAS073_F_Remontomedziag533GeriamojoVandens" localSheetId="1">'Forma 4'!$H$199</definedName>
    <definedName name="VAS073_F_Remontomedziag533GeriamojoVandens">'Forma 4'!$H$199</definedName>
    <definedName name="VAS073_F_Remontomedziag53IsViso" localSheetId="1">'Forma 4'!$E$199</definedName>
    <definedName name="VAS073_F_Remontomedziag53IsViso">'Forma 4'!$E$199</definedName>
    <definedName name="VAS073_F_Remontomedziag541NuotekuSurinkimas" localSheetId="1">'Forma 4'!$J$199</definedName>
    <definedName name="VAS073_F_Remontomedziag541NuotekuSurinkimas">'Forma 4'!$J$199</definedName>
    <definedName name="VAS073_F_Remontomedziag542NuotekuValymas" localSheetId="1">'Forma 4'!$K$199</definedName>
    <definedName name="VAS073_F_Remontomedziag542NuotekuValymas">'Forma 4'!$K$199</definedName>
    <definedName name="VAS073_F_Remontomedziag543NuotekuDumblo" localSheetId="1">'Forma 4'!$L$199</definedName>
    <definedName name="VAS073_F_Remontomedziag543NuotekuDumblo">'Forma 4'!$L$199</definedName>
    <definedName name="VAS073_F_Remontomedziag54IsViso" localSheetId="1">'Forma 4'!$I$199</definedName>
    <definedName name="VAS073_F_Remontomedziag54IsViso">'Forma 4'!$I$199</definedName>
    <definedName name="VAS073_F_Remontomedziag55PavirsiniuNuoteku" localSheetId="1">'Forma 4'!$M$199</definedName>
    <definedName name="VAS073_F_Remontomedziag55PavirsiniuNuoteku">'Forma 4'!$M$199</definedName>
    <definedName name="VAS073_F_Remontomedziag56KitosReguliuojamosios" localSheetId="1">'Forma 4'!$N$199</definedName>
    <definedName name="VAS073_F_Remontomedziag56KitosReguliuojamosios">'Forma 4'!$N$199</definedName>
    <definedName name="VAS073_F_Remontomedziag57KitosVeiklos" localSheetId="1">'Forma 4'!$Q$199</definedName>
    <definedName name="VAS073_F_Remontomedziag57KitosVeiklos">'Forma 4'!$Q$199</definedName>
    <definedName name="VAS073_F_Remontomedziag5Apskaitosveikla1" localSheetId="1">'Forma 4'!$O$199</definedName>
    <definedName name="VAS073_F_Remontomedziag5Apskaitosveikla1">'Forma 4'!$O$199</definedName>
    <definedName name="VAS073_F_Remontomedziag5Kitareguliuoja1" localSheetId="1">'Forma 4'!$P$199</definedName>
    <definedName name="VAS073_F_Remontomedziag5Kitareguliuoja1">'Forma 4'!$P$199</definedName>
    <definedName name="VAS073_F_Rinkodarosirpa11IS" localSheetId="1">'Forma 4'!$D$83</definedName>
    <definedName name="VAS073_F_Rinkodarosirpa11IS">'Forma 4'!$D$83</definedName>
    <definedName name="VAS073_F_Rinkodarosirpa131GeriamojoVandens" localSheetId="1">'Forma 4'!$F$83</definedName>
    <definedName name="VAS073_F_Rinkodarosirpa131GeriamojoVandens">'Forma 4'!$F$83</definedName>
    <definedName name="VAS073_F_Rinkodarosirpa132GeriamojoVandens" localSheetId="1">'Forma 4'!$G$83</definedName>
    <definedName name="VAS073_F_Rinkodarosirpa132GeriamojoVandens">'Forma 4'!$G$83</definedName>
    <definedName name="VAS073_F_Rinkodarosirpa133GeriamojoVandens" localSheetId="1">'Forma 4'!$H$83</definedName>
    <definedName name="VAS073_F_Rinkodarosirpa133GeriamojoVandens">'Forma 4'!$H$83</definedName>
    <definedName name="VAS073_F_Rinkodarosirpa13IsViso" localSheetId="1">'Forma 4'!$E$83</definedName>
    <definedName name="VAS073_F_Rinkodarosirpa13IsViso">'Forma 4'!$E$83</definedName>
    <definedName name="VAS073_F_Rinkodarosirpa141NuotekuSurinkimas" localSheetId="1">'Forma 4'!$J$83</definedName>
    <definedName name="VAS073_F_Rinkodarosirpa141NuotekuSurinkimas">'Forma 4'!$J$83</definedName>
    <definedName name="VAS073_F_Rinkodarosirpa142NuotekuValymas" localSheetId="1">'Forma 4'!$K$83</definedName>
    <definedName name="VAS073_F_Rinkodarosirpa142NuotekuValymas">'Forma 4'!$K$83</definedName>
    <definedName name="VAS073_F_Rinkodarosirpa143NuotekuDumblo" localSheetId="1">'Forma 4'!$L$83</definedName>
    <definedName name="VAS073_F_Rinkodarosirpa143NuotekuDumblo">'Forma 4'!$L$83</definedName>
    <definedName name="VAS073_F_Rinkodarosirpa14IsViso" localSheetId="1">'Forma 4'!$I$83</definedName>
    <definedName name="VAS073_F_Rinkodarosirpa14IsViso">'Forma 4'!$I$83</definedName>
    <definedName name="VAS073_F_Rinkodarosirpa15PavirsiniuNuoteku" localSheetId="1">'Forma 4'!$M$83</definedName>
    <definedName name="VAS073_F_Rinkodarosirpa15PavirsiniuNuoteku">'Forma 4'!$M$83</definedName>
    <definedName name="VAS073_F_Rinkodarosirpa16KitosReguliuojamosios" localSheetId="1">'Forma 4'!$N$83</definedName>
    <definedName name="VAS073_F_Rinkodarosirpa16KitosReguliuojamosios">'Forma 4'!$N$83</definedName>
    <definedName name="VAS073_F_Rinkodarosirpa17KitosVeiklos" localSheetId="1">'Forma 4'!$Q$83</definedName>
    <definedName name="VAS073_F_Rinkodarosirpa17KitosVeiklos">'Forma 4'!$Q$83</definedName>
    <definedName name="VAS073_F_Rinkodarosirpa1Apskaitosveikla1" localSheetId="1">'Forma 4'!$O$83</definedName>
    <definedName name="VAS073_F_Rinkodarosirpa1Apskaitosveikla1">'Forma 4'!$O$83</definedName>
    <definedName name="VAS073_F_Rinkodarosirpa1Kitareguliuoja1" localSheetId="1">'Forma 4'!$P$83</definedName>
    <definedName name="VAS073_F_Rinkodarosirpa1Kitareguliuoja1">'Forma 4'!$P$83</definedName>
    <definedName name="VAS073_F_Rinkodarosirpa21IS" localSheetId="1">'Forma 4'!$D$136</definedName>
    <definedName name="VAS073_F_Rinkodarosirpa21IS">'Forma 4'!$D$136</definedName>
    <definedName name="VAS073_F_Rinkodarosirpa231GeriamojoVandens" localSheetId="1">'Forma 4'!$F$136</definedName>
    <definedName name="VAS073_F_Rinkodarosirpa231GeriamojoVandens">'Forma 4'!$F$136</definedName>
    <definedName name="VAS073_F_Rinkodarosirpa232GeriamojoVandens" localSheetId="1">'Forma 4'!$G$136</definedName>
    <definedName name="VAS073_F_Rinkodarosirpa232GeriamojoVandens">'Forma 4'!$G$136</definedName>
    <definedName name="VAS073_F_Rinkodarosirpa233GeriamojoVandens" localSheetId="1">'Forma 4'!$H$136</definedName>
    <definedName name="VAS073_F_Rinkodarosirpa233GeriamojoVandens">'Forma 4'!$H$136</definedName>
    <definedName name="VAS073_F_Rinkodarosirpa23IsViso" localSheetId="1">'Forma 4'!$E$136</definedName>
    <definedName name="VAS073_F_Rinkodarosirpa23IsViso">'Forma 4'!$E$136</definedName>
    <definedName name="VAS073_F_Rinkodarosirpa241NuotekuSurinkimas" localSheetId="1">'Forma 4'!$J$136</definedName>
    <definedName name="VAS073_F_Rinkodarosirpa241NuotekuSurinkimas">'Forma 4'!$J$136</definedName>
    <definedName name="VAS073_F_Rinkodarosirpa242NuotekuValymas" localSheetId="1">'Forma 4'!$K$136</definedName>
    <definedName name="VAS073_F_Rinkodarosirpa242NuotekuValymas">'Forma 4'!$K$136</definedName>
    <definedName name="VAS073_F_Rinkodarosirpa243NuotekuDumblo" localSheetId="1">'Forma 4'!$L$136</definedName>
    <definedName name="VAS073_F_Rinkodarosirpa243NuotekuDumblo">'Forma 4'!$L$136</definedName>
    <definedName name="VAS073_F_Rinkodarosirpa24IsViso" localSheetId="1">'Forma 4'!$I$136</definedName>
    <definedName name="VAS073_F_Rinkodarosirpa24IsViso">'Forma 4'!$I$136</definedName>
    <definedName name="VAS073_F_Rinkodarosirpa25PavirsiniuNuoteku" localSheetId="1">'Forma 4'!$M$136</definedName>
    <definedName name="VAS073_F_Rinkodarosirpa25PavirsiniuNuoteku">'Forma 4'!$M$136</definedName>
    <definedName name="VAS073_F_Rinkodarosirpa26KitosReguliuojamosios" localSheetId="1">'Forma 4'!$N$136</definedName>
    <definedName name="VAS073_F_Rinkodarosirpa26KitosReguliuojamosios">'Forma 4'!$N$136</definedName>
    <definedName name="VAS073_F_Rinkodarosirpa27KitosVeiklos" localSheetId="1">'Forma 4'!$Q$136</definedName>
    <definedName name="VAS073_F_Rinkodarosirpa27KitosVeiklos">'Forma 4'!$Q$136</definedName>
    <definedName name="VAS073_F_Rinkodarosirpa2Apskaitosveikla1" localSheetId="1">'Forma 4'!$O$136</definedName>
    <definedName name="VAS073_F_Rinkodarosirpa2Apskaitosveikla1">'Forma 4'!$O$136</definedName>
    <definedName name="VAS073_F_Rinkodarosirpa2Kitareguliuoja1" localSheetId="1">'Forma 4'!$P$136</definedName>
    <definedName name="VAS073_F_Rinkodarosirpa2Kitareguliuoja1">'Forma 4'!$P$136</definedName>
    <definedName name="VAS073_F_Rinkodarosirpa31IS" localSheetId="1">'Forma 4'!$D$188</definedName>
    <definedName name="VAS073_F_Rinkodarosirpa31IS">'Forma 4'!$D$188</definedName>
    <definedName name="VAS073_F_Rinkodarosirpa331GeriamojoVandens" localSheetId="1">'Forma 4'!$F$188</definedName>
    <definedName name="VAS073_F_Rinkodarosirpa331GeriamojoVandens">'Forma 4'!$F$188</definedName>
    <definedName name="VAS073_F_Rinkodarosirpa332GeriamojoVandens" localSheetId="1">'Forma 4'!$G$188</definedName>
    <definedName name="VAS073_F_Rinkodarosirpa332GeriamojoVandens">'Forma 4'!$G$188</definedName>
    <definedName name="VAS073_F_Rinkodarosirpa333GeriamojoVandens" localSheetId="1">'Forma 4'!$H$188</definedName>
    <definedName name="VAS073_F_Rinkodarosirpa333GeriamojoVandens">'Forma 4'!$H$188</definedName>
    <definedName name="VAS073_F_Rinkodarosirpa33IsViso" localSheetId="1">'Forma 4'!$E$188</definedName>
    <definedName name="VAS073_F_Rinkodarosirpa33IsViso">'Forma 4'!$E$188</definedName>
    <definedName name="VAS073_F_Rinkodarosirpa341NuotekuSurinkimas" localSheetId="1">'Forma 4'!$J$188</definedName>
    <definedName name="VAS073_F_Rinkodarosirpa341NuotekuSurinkimas">'Forma 4'!$J$188</definedName>
    <definedName name="VAS073_F_Rinkodarosirpa342NuotekuValymas" localSheetId="1">'Forma 4'!$K$188</definedName>
    <definedName name="VAS073_F_Rinkodarosirpa342NuotekuValymas">'Forma 4'!$K$188</definedName>
    <definedName name="VAS073_F_Rinkodarosirpa343NuotekuDumblo" localSheetId="1">'Forma 4'!$L$188</definedName>
    <definedName name="VAS073_F_Rinkodarosirpa343NuotekuDumblo">'Forma 4'!$L$188</definedName>
    <definedName name="VAS073_F_Rinkodarosirpa34IsViso" localSheetId="1">'Forma 4'!$I$188</definedName>
    <definedName name="VAS073_F_Rinkodarosirpa34IsViso">'Forma 4'!$I$188</definedName>
    <definedName name="VAS073_F_Rinkodarosirpa35PavirsiniuNuoteku" localSheetId="1">'Forma 4'!$M$188</definedName>
    <definedName name="VAS073_F_Rinkodarosirpa35PavirsiniuNuoteku">'Forma 4'!$M$188</definedName>
    <definedName name="VAS073_F_Rinkodarosirpa36KitosReguliuojamosios" localSheetId="1">'Forma 4'!$N$188</definedName>
    <definedName name="VAS073_F_Rinkodarosirpa36KitosReguliuojamosios">'Forma 4'!$N$188</definedName>
    <definedName name="VAS073_F_Rinkodarosirpa37KitosVeiklos" localSheetId="1">'Forma 4'!$Q$188</definedName>
    <definedName name="VAS073_F_Rinkodarosirpa37KitosVeiklos">'Forma 4'!$Q$188</definedName>
    <definedName name="VAS073_F_Rinkodarosirpa3Apskaitosveikla1" localSheetId="1">'Forma 4'!$O$188</definedName>
    <definedName name="VAS073_F_Rinkodarosirpa3Apskaitosveikla1">'Forma 4'!$O$188</definedName>
    <definedName name="VAS073_F_Rinkodarosirpa3Kitareguliuoja1" localSheetId="1">'Forma 4'!$P$188</definedName>
    <definedName name="VAS073_F_Rinkodarosirpa3Kitareguliuoja1">'Forma 4'!$P$188</definedName>
    <definedName name="VAS073_F_Rinkodarosirpa41IS" localSheetId="1">'Forma 4'!$D$234</definedName>
    <definedName name="VAS073_F_Rinkodarosirpa41IS">'Forma 4'!$D$234</definedName>
    <definedName name="VAS073_F_Rinkodarosirpa431GeriamojoVandens" localSheetId="1">'Forma 4'!$F$234</definedName>
    <definedName name="VAS073_F_Rinkodarosirpa431GeriamojoVandens">'Forma 4'!$F$234</definedName>
    <definedName name="VAS073_F_Rinkodarosirpa432GeriamojoVandens" localSheetId="1">'Forma 4'!$G$234</definedName>
    <definedName name="VAS073_F_Rinkodarosirpa432GeriamojoVandens">'Forma 4'!$G$234</definedName>
    <definedName name="VAS073_F_Rinkodarosirpa433GeriamojoVandens" localSheetId="1">'Forma 4'!$H$234</definedName>
    <definedName name="VAS073_F_Rinkodarosirpa433GeriamojoVandens">'Forma 4'!$H$234</definedName>
    <definedName name="VAS073_F_Rinkodarosirpa43IsViso" localSheetId="1">'Forma 4'!$E$234</definedName>
    <definedName name="VAS073_F_Rinkodarosirpa43IsViso">'Forma 4'!$E$234</definedName>
    <definedName name="VAS073_F_Rinkodarosirpa441NuotekuSurinkimas" localSheetId="1">'Forma 4'!$J$234</definedName>
    <definedName name="VAS073_F_Rinkodarosirpa441NuotekuSurinkimas">'Forma 4'!$J$234</definedName>
    <definedName name="VAS073_F_Rinkodarosirpa442NuotekuValymas" localSheetId="1">'Forma 4'!$K$234</definedName>
    <definedName name="VAS073_F_Rinkodarosirpa442NuotekuValymas">'Forma 4'!$K$234</definedName>
    <definedName name="VAS073_F_Rinkodarosirpa443NuotekuDumblo" localSheetId="1">'Forma 4'!$L$234</definedName>
    <definedName name="VAS073_F_Rinkodarosirpa443NuotekuDumblo">'Forma 4'!$L$234</definedName>
    <definedName name="VAS073_F_Rinkodarosirpa44IsViso" localSheetId="1">'Forma 4'!$I$234</definedName>
    <definedName name="VAS073_F_Rinkodarosirpa44IsViso">'Forma 4'!$I$234</definedName>
    <definedName name="VAS073_F_Rinkodarosirpa45PavirsiniuNuoteku" localSheetId="1">'Forma 4'!$M$234</definedName>
    <definedName name="VAS073_F_Rinkodarosirpa45PavirsiniuNuoteku">'Forma 4'!$M$234</definedName>
    <definedName name="VAS073_F_Rinkodarosirpa46KitosReguliuojamosios" localSheetId="1">'Forma 4'!$N$234</definedName>
    <definedName name="VAS073_F_Rinkodarosirpa46KitosReguliuojamosios">'Forma 4'!$N$234</definedName>
    <definedName name="VAS073_F_Rinkodarosirpa47KitosVeiklos" localSheetId="1">'Forma 4'!$Q$234</definedName>
    <definedName name="VAS073_F_Rinkodarosirpa47KitosVeiklos">'Forma 4'!$Q$234</definedName>
    <definedName name="VAS073_F_Rinkodarosirpa4Apskaitosveikla1" localSheetId="1">'Forma 4'!$O$234</definedName>
    <definedName name="VAS073_F_Rinkodarosirpa4Apskaitosveikla1">'Forma 4'!$O$234</definedName>
    <definedName name="VAS073_F_Rinkodarosirpa4Kitareguliuoja1" localSheetId="1">'Forma 4'!$P$234</definedName>
    <definedName name="VAS073_F_Rinkodarosirpa4Kitareguliuoja1">'Forma 4'!$P$234</definedName>
    <definedName name="VAS073_F_Rysiupaslaugus11IS" localSheetId="1">'Forma 4'!$D$72</definedName>
    <definedName name="VAS073_F_Rysiupaslaugus11IS">'Forma 4'!$D$72</definedName>
    <definedName name="VAS073_F_Rysiupaslaugus131GeriamojoVandens" localSheetId="1">'Forma 4'!$F$72</definedName>
    <definedName name="VAS073_F_Rysiupaslaugus131GeriamojoVandens">'Forma 4'!$F$72</definedName>
    <definedName name="VAS073_F_Rysiupaslaugus132GeriamojoVandens" localSheetId="1">'Forma 4'!$G$72</definedName>
    <definedName name="VAS073_F_Rysiupaslaugus132GeriamojoVandens">'Forma 4'!$G$72</definedName>
    <definedName name="VAS073_F_Rysiupaslaugus133GeriamojoVandens" localSheetId="1">'Forma 4'!$H$72</definedName>
    <definedName name="VAS073_F_Rysiupaslaugus133GeriamojoVandens">'Forma 4'!$H$72</definedName>
    <definedName name="VAS073_F_Rysiupaslaugus13IsViso" localSheetId="1">'Forma 4'!$E$72</definedName>
    <definedName name="VAS073_F_Rysiupaslaugus13IsViso">'Forma 4'!$E$72</definedName>
    <definedName name="VAS073_F_Rysiupaslaugus141NuotekuSurinkimas" localSheetId="1">'Forma 4'!$J$72</definedName>
    <definedName name="VAS073_F_Rysiupaslaugus141NuotekuSurinkimas">'Forma 4'!$J$72</definedName>
    <definedName name="VAS073_F_Rysiupaslaugus142NuotekuValymas" localSheetId="1">'Forma 4'!$K$72</definedName>
    <definedName name="VAS073_F_Rysiupaslaugus142NuotekuValymas">'Forma 4'!$K$72</definedName>
    <definedName name="VAS073_F_Rysiupaslaugus143NuotekuDumblo" localSheetId="1">'Forma 4'!$L$72</definedName>
    <definedName name="VAS073_F_Rysiupaslaugus143NuotekuDumblo">'Forma 4'!$L$72</definedName>
    <definedName name="VAS073_F_Rysiupaslaugus14IsViso" localSheetId="1">'Forma 4'!$I$72</definedName>
    <definedName name="VAS073_F_Rysiupaslaugus14IsViso">'Forma 4'!$I$72</definedName>
    <definedName name="VAS073_F_Rysiupaslaugus15PavirsiniuNuoteku" localSheetId="1">'Forma 4'!$M$72</definedName>
    <definedName name="VAS073_F_Rysiupaslaugus15PavirsiniuNuoteku">'Forma 4'!$M$72</definedName>
    <definedName name="VAS073_F_Rysiupaslaugus16KitosReguliuojamosios" localSheetId="1">'Forma 4'!$N$72</definedName>
    <definedName name="VAS073_F_Rysiupaslaugus16KitosReguliuojamosios">'Forma 4'!$N$72</definedName>
    <definedName name="VAS073_F_Rysiupaslaugus17KitosVeiklos" localSheetId="1">'Forma 4'!$Q$72</definedName>
    <definedName name="VAS073_F_Rysiupaslaugus17KitosVeiklos">'Forma 4'!$Q$72</definedName>
    <definedName name="VAS073_F_Rysiupaslaugus1Apskaitosveikla1" localSheetId="1">'Forma 4'!$O$72</definedName>
    <definedName name="VAS073_F_Rysiupaslaugus1Apskaitosveikla1">'Forma 4'!$O$72</definedName>
    <definedName name="VAS073_F_Rysiupaslaugus1Kitareguliuoja1" localSheetId="1">'Forma 4'!$P$72</definedName>
    <definedName name="VAS073_F_Rysiupaslaugus1Kitareguliuoja1">'Forma 4'!$P$72</definedName>
    <definedName name="VAS073_F_Rysiupaslaugus21IS" localSheetId="1">'Forma 4'!$D$125</definedName>
    <definedName name="VAS073_F_Rysiupaslaugus21IS">'Forma 4'!$D$125</definedName>
    <definedName name="VAS073_F_Rysiupaslaugus231GeriamojoVandens" localSheetId="1">'Forma 4'!$F$125</definedName>
    <definedName name="VAS073_F_Rysiupaslaugus231GeriamojoVandens">'Forma 4'!$F$125</definedName>
    <definedName name="VAS073_F_Rysiupaslaugus232GeriamojoVandens" localSheetId="1">'Forma 4'!$G$125</definedName>
    <definedName name="VAS073_F_Rysiupaslaugus232GeriamojoVandens">'Forma 4'!$G$125</definedName>
    <definedName name="VAS073_F_Rysiupaslaugus233GeriamojoVandens" localSheetId="1">'Forma 4'!$H$125</definedName>
    <definedName name="VAS073_F_Rysiupaslaugus233GeriamojoVandens">'Forma 4'!$H$125</definedName>
    <definedName name="VAS073_F_Rysiupaslaugus23IsViso" localSheetId="1">'Forma 4'!$E$125</definedName>
    <definedName name="VAS073_F_Rysiupaslaugus23IsViso">'Forma 4'!$E$125</definedName>
    <definedName name="VAS073_F_Rysiupaslaugus241NuotekuSurinkimas" localSheetId="1">'Forma 4'!$J$125</definedName>
    <definedName name="VAS073_F_Rysiupaslaugus241NuotekuSurinkimas">'Forma 4'!$J$125</definedName>
    <definedName name="VAS073_F_Rysiupaslaugus242NuotekuValymas" localSheetId="1">'Forma 4'!$K$125</definedName>
    <definedName name="VAS073_F_Rysiupaslaugus242NuotekuValymas">'Forma 4'!$K$125</definedName>
    <definedName name="VAS073_F_Rysiupaslaugus243NuotekuDumblo" localSheetId="1">'Forma 4'!$L$125</definedName>
    <definedName name="VAS073_F_Rysiupaslaugus243NuotekuDumblo">'Forma 4'!$L$125</definedName>
    <definedName name="VAS073_F_Rysiupaslaugus24IsViso" localSheetId="1">'Forma 4'!$I$125</definedName>
    <definedName name="VAS073_F_Rysiupaslaugus24IsViso">'Forma 4'!$I$125</definedName>
    <definedName name="VAS073_F_Rysiupaslaugus25PavirsiniuNuoteku" localSheetId="1">'Forma 4'!$M$125</definedName>
    <definedName name="VAS073_F_Rysiupaslaugus25PavirsiniuNuoteku">'Forma 4'!$M$125</definedName>
    <definedName name="VAS073_F_Rysiupaslaugus26KitosReguliuojamosios" localSheetId="1">'Forma 4'!$N$125</definedName>
    <definedName name="VAS073_F_Rysiupaslaugus26KitosReguliuojamosios">'Forma 4'!$N$125</definedName>
    <definedName name="VAS073_F_Rysiupaslaugus27KitosVeiklos" localSheetId="1">'Forma 4'!$Q$125</definedName>
    <definedName name="VAS073_F_Rysiupaslaugus27KitosVeiklos">'Forma 4'!$Q$125</definedName>
    <definedName name="VAS073_F_Rysiupaslaugus2Apskaitosveikla1" localSheetId="1">'Forma 4'!$O$125</definedName>
    <definedName name="VAS073_F_Rysiupaslaugus2Apskaitosveikla1">'Forma 4'!$O$125</definedName>
    <definedName name="VAS073_F_Rysiupaslaugus2Kitareguliuoja1" localSheetId="1">'Forma 4'!$P$125</definedName>
    <definedName name="VAS073_F_Rysiupaslaugus2Kitareguliuoja1">'Forma 4'!$P$125</definedName>
    <definedName name="VAS073_F_Rysiupaslaugus31IS" localSheetId="1">'Forma 4'!$D$177</definedName>
    <definedName name="VAS073_F_Rysiupaslaugus31IS">'Forma 4'!$D$177</definedName>
    <definedName name="VAS073_F_Rysiupaslaugus331GeriamojoVandens" localSheetId="1">'Forma 4'!$F$177</definedName>
    <definedName name="VAS073_F_Rysiupaslaugus331GeriamojoVandens">'Forma 4'!$F$177</definedName>
    <definedName name="VAS073_F_Rysiupaslaugus332GeriamojoVandens" localSheetId="1">'Forma 4'!$G$177</definedName>
    <definedName name="VAS073_F_Rysiupaslaugus332GeriamojoVandens">'Forma 4'!$G$177</definedName>
    <definedName name="VAS073_F_Rysiupaslaugus333GeriamojoVandens" localSheetId="1">'Forma 4'!$H$177</definedName>
    <definedName name="VAS073_F_Rysiupaslaugus333GeriamojoVandens">'Forma 4'!$H$177</definedName>
    <definedName name="VAS073_F_Rysiupaslaugus33IsViso" localSheetId="1">'Forma 4'!$E$177</definedName>
    <definedName name="VAS073_F_Rysiupaslaugus33IsViso">'Forma 4'!$E$177</definedName>
    <definedName name="VAS073_F_Rysiupaslaugus341NuotekuSurinkimas" localSheetId="1">'Forma 4'!$J$177</definedName>
    <definedName name="VAS073_F_Rysiupaslaugus341NuotekuSurinkimas">'Forma 4'!$J$177</definedName>
    <definedName name="VAS073_F_Rysiupaslaugus342NuotekuValymas" localSheetId="1">'Forma 4'!$K$177</definedName>
    <definedName name="VAS073_F_Rysiupaslaugus342NuotekuValymas">'Forma 4'!$K$177</definedName>
    <definedName name="VAS073_F_Rysiupaslaugus343NuotekuDumblo" localSheetId="1">'Forma 4'!$L$177</definedName>
    <definedName name="VAS073_F_Rysiupaslaugus343NuotekuDumblo">'Forma 4'!$L$177</definedName>
    <definedName name="VAS073_F_Rysiupaslaugus34IsViso" localSheetId="1">'Forma 4'!$I$177</definedName>
    <definedName name="VAS073_F_Rysiupaslaugus34IsViso">'Forma 4'!$I$177</definedName>
    <definedName name="VAS073_F_Rysiupaslaugus35PavirsiniuNuoteku" localSheetId="1">'Forma 4'!$M$177</definedName>
    <definedName name="VAS073_F_Rysiupaslaugus35PavirsiniuNuoteku">'Forma 4'!$M$177</definedName>
    <definedName name="VAS073_F_Rysiupaslaugus36KitosReguliuojamosios" localSheetId="1">'Forma 4'!$N$177</definedName>
    <definedName name="VAS073_F_Rysiupaslaugus36KitosReguliuojamosios">'Forma 4'!$N$177</definedName>
    <definedName name="VAS073_F_Rysiupaslaugus37KitosVeiklos" localSheetId="1">'Forma 4'!$Q$177</definedName>
    <definedName name="VAS073_F_Rysiupaslaugus37KitosVeiklos">'Forma 4'!$Q$177</definedName>
    <definedName name="VAS073_F_Rysiupaslaugus3Apskaitosveikla1" localSheetId="1">'Forma 4'!$O$177</definedName>
    <definedName name="VAS073_F_Rysiupaslaugus3Apskaitosveikla1">'Forma 4'!$O$177</definedName>
    <definedName name="VAS073_F_Rysiupaslaugus3Kitareguliuoja1" localSheetId="1">'Forma 4'!$P$177</definedName>
    <definedName name="VAS073_F_Rysiupaslaugus3Kitareguliuoja1">'Forma 4'!$P$177</definedName>
    <definedName name="VAS073_F_Rysiupaslaugus41IS" localSheetId="1">'Forma 4'!$D$222</definedName>
    <definedName name="VAS073_F_Rysiupaslaugus41IS">'Forma 4'!$D$222</definedName>
    <definedName name="VAS073_F_Rysiupaslaugus431GeriamojoVandens" localSheetId="1">'Forma 4'!$F$222</definedName>
    <definedName name="VAS073_F_Rysiupaslaugus431GeriamojoVandens">'Forma 4'!$F$222</definedName>
    <definedName name="VAS073_F_Rysiupaslaugus432GeriamojoVandens" localSheetId="1">'Forma 4'!$G$222</definedName>
    <definedName name="VAS073_F_Rysiupaslaugus432GeriamojoVandens">'Forma 4'!$G$222</definedName>
    <definedName name="VAS073_F_Rysiupaslaugus433GeriamojoVandens" localSheetId="1">'Forma 4'!$H$222</definedName>
    <definedName name="VAS073_F_Rysiupaslaugus433GeriamojoVandens">'Forma 4'!$H$222</definedName>
    <definedName name="VAS073_F_Rysiupaslaugus43IsViso" localSheetId="1">'Forma 4'!$E$222</definedName>
    <definedName name="VAS073_F_Rysiupaslaugus43IsViso">'Forma 4'!$E$222</definedName>
    <definedName name="VAS073_F_Rysiupaslaugus441NuotekuSurinkimas" localSheetId="1">'Forma 4'!$J$222</definedName>
    <definedName name="VAS073_F_Rysiupaslaugus441NuotekuSurinkimas">'Forma 4'!$J$222</definedName>
    <definedName name="VAS073_F_Rysiupaslaugus442NuotekuValymas" localSheetId="1">'Forma 4'!$K$222</definedName>
    <definedName name="VAS073_F_Rysiupaslaugus442NuotekuValymas">'Forma 4'!$K$222</definedName>
    <definedName name="VAS073_F_Rysiupaslaugus443NuotekuDumblo" localSheetId="1">'Forma 4'!$L$222</definedName>
    <definedName name="VAS073_F_Rysiupaslaugus443NuotekuDumblo">'Forma 4'!$L$222</definedName>
    <definedName name="VAS073_F_Rysiupaslaugus44IsViso" localSheetId="1">'Forma 4'!$I$222</definedName>
    <definedName name="VAS073_F_Rysiupaslaugus44IsViso">'Forma 4'!$I$222</definedName>
    <definedName name="VAS073_F_Rysiupaslaugus45PavirsiniuNuoteku" localSheetId="1">'Forma 4'!$M$222</definedName>
    <definedName name="VAS073_F_Rysiupaslaugus45PavirsiniuNuoteku">'Forma 4'!$M$222</definedName>
    <definedName name="VAS073_F_Rysiupaslaugus46KitosReguliuojamosios" localSheetId="1">'Forma 4'!$N$222</definedName>
    <definedName name="VAS073_F_Rysiupaslaugus46KitosReguliuojamosios">'Forma 4'!$N$222</definedName>
    <definedName name="VAS073_F_Rysiupaslaugus47KitosVeiklos" localSheetId="1">'Forma 4'!$Q$222</definedName>
    <definedName name="VAS073_F_Rysiupaslaugus47KitosVeiklos">'Forma 4'!$Q$222</definedName>
    <definedName name="VAS073_F_Rysiupaslaugus4Apskaitosveikla1" localSheetId="1">'Forma 4'!$O$222</definedName>
    <definedName name="VAS073_F_Rysiupaslaugus4Apskaitosveikla1">'Forma 4'!$O$222</definedName>
    <definedName name="VAS073_F_Rysiupaslaugus4Kitareguliuoja1" localSheetId="1">'Forma 4'!$P$222</definedName>
    <definedName name="VAS073_F_Rysiupaslaugus4Kitareguliuoja1">'Forma 4'!$P$222</definedName>
    <definedName name="VAS073_F_Silumosenergij11IS" localSheetId="1">'Forma 4'!$D$43</definedName>
    <definedName name="VAS073_F_Silumosenergij11IS">'Forma 4'!$D$43</definedName>
    <definedName name="VAS073_F_Silumosenergij131GeriamojoVandens" localSheetId="1">'Forma 4'!$F$43</definedName>
    <definedName name="VAS073_F_Silumosenergij131GeriamojoVandens">'Forma 4'!$F$43</definedName>
    <definedName name="VAS073_F_Silumosenergij132GeriamojoVandens" localSheetId="1">'Forma 4'!$G$43</definedName>
    <definedName name="VAS073_F_Silumosenergij132GeriamojoVandens">'Forma 4'!$G$43</definedName>
    <definedName name="VAS073_F_Silumosenergij133GeriamojoVandens" localSheetId="1">'Forma 4'!$H$43</definedName>
    <definedName name="VAS073_F_Silumosenergij133GeriamojoVandens">'Forma 4'!$H$43</definedName>
    <definedName name="VAS073_F_Silumosenergij13IsViso" localSheetId="1">'Forma 4'!$E$43</definedName>
    <definedName name="VAS073_F_Silumosenergij13IsViso">'Forma 4'!$E$43</definedName>
    <definedName name="VAS073_F_Silumosenergij141NuotekuSurinkimas" localSheetId="1">'Forma 4'!$J$43</definedName>
    <definedName name="VAS073_F_Silumosenergij141NuotekuSurinkimas">'Forma 4'!$J$43</definedName>
    <definedName name="VAS073_F_Silumosenergij142NuotekuValymas" localSheetId="1">'Forma 4'!$K$43</definedName>
    <definedName name="VAS073_F_Silumosenergij142NuotekuValymas">'Forma 4'!$K$43</definedName>
    <definedName name="VAS073_F_Silumosenergij143NuotekuDumblo" localSheetId="1">'Forma 4'!$L$43</definedName>
    <definedName name="VAS073_F_Silumosenergij143NuotekuDumblo">'Forma 4'!$L$43</definedName>
    <definedName name="VAS073_F_Silumosenergij14IsViso" localSheetId="1">'Forma 4'!$I$43</definedName>
    <definedName name="VAS073_F_Silumosenergij14IsViso">'Forma 4'!$I$43</definedName>
    <definedName name="VAS073_F_Silumosenergij15PavirsiniuNuoteku" localSheetId="1">'Forma 4'!$M$43</definedName>
    <definedName name="VAS073_F_Silumosenergij15PavirsiniuNuoteku">'Forma 4'!$M$43</definedName>
    <definedName name="VAS073_F_Silumosenergij16KitosReguliuojamosios" localSheetId="1">'Forma 4'!$N$43</definedName>
    <definedName name="VAS073_F_Silumosenergij16KitosReguliuojamosios">'Forma 4'!$N$43</definedName>
    <definedName name="VAS073_F_Silumosenergij17KitosVeiklos" localSheetId="1">'Forma 4'!$Q$43</definedName>
    <definedName name="VAS073_F_Silumosenergij17KitosVeiklos">'Forma 4'!$Q$43</definedName>
    <definedName name="VAS073_F_Silumosenergij1Apskaitosveikla1" localSheetId="1">'Forma 4'!$O$43</definedName>
    <definedName name="VAS073_F_Silumosenergij1Apskaitosveikla1">'Forma 4'!$O$43</definedName>
    <definedName name="VAS073_F_Silumosenergij1Kitareguliuoja1" localSheetId="1">'Forma 4'!$P$43</definedName>
    <definedName name="VAS073_F_Silumosenergij1Kitareguliuoja1">'Forma 4'!$P$43</definedName>
    <definedName name="VAS073_F_Silumosenergij21IS" localSheetId="1">'Forma 4'!$D$44</definedName>
    <definedName name="VAS073_F_Silumosenergij21IS">'Forma 4'!$D$44</definedName>
    <definedName name="VAS073_F_Silumosenergij231GeriamojoVandens" localSheetId="1">'Forma 4'!$F$44</definedName>
    <definedName name="VAS073_F_Silumosenergij231GeriamojoVandens">'Forma 4'!$F$44</definedName>
    <definedName name="VAS073_F_Silumosenergij232GeriamojoVandens" localSheetId="1">'Forma 4'!$G$44</definedName>
    <definedName name="VAS073_F_Silumosenergij232GeriamojoVandens">'Forma 4'!$G$44</definedName>
    <definedName name="VAS073_F_Silumosenergij233GeriamojoVandens" localSheetId="1">'Forma 4'!$H$44</definedName>
    <definedName name="VAS073_F_Silumosenergij233GeriamojoVandens">'Forma 4'!$H$44</definedName>
    <definedName name="VAS073_F_Silumosenergij23IsViso" localSheetId="1">'Forma 4'!$E$44</definedName>
    <definedName name="VAS073_F_Silumosenergij23IsViso">'Forma 4'!$E$44</definedName>
    <definedName name="VAS073_F_Silumosenergij241NuotekuSurinkimas" localSheetId="1">'Forma 4'!$J$44</definedName>
    <definedName name="VAS073_F_Silumosenergij241NuotekuSurinkimas">'Forma 4'!$J$44</definedName>
    <definedName name="VAS073_F_Silumosenergij242NuotekuValymas" localSheetId="1">'Forma 4'!$K$44</definedName>
    <definedName name="VAS073_F_Silumosenergij242NuotekuValymas">'Forma 4'!$K$44</definedName>
    <definedName name="VAS073_F_Silumosenergij243NuotekuDumblo" localSheetId="1">'Forma 4'!$L$44</definedName>
    <definedName name="VAS073_F_Silumosenergij243NuotekuDumblo">'Forma 4'!$L$44</definedName>
    <definedName name="VAS073_F_Silumosenergij24IsViso" localSheetId="1">'Forma 4'!$I$44</definedName>
    <definedName name="VAS073_F_Silumosenergij24IsViso">'Forma 4'!$I$44</definedName>
    <definedName name="VAS073_F_Silumosenergij25PavirsiniuNuoteku" localSheetId="1">'Forma 4'!$M$44</definedName>
    <definedName name="VAS073_F_Silumosenergij25PavirsiniuNuoteku">'Forma 4'!$M$44</definedName>
    <definedName name="VAS073_F_Silumosenergij26KitosReguliuojamosios" localSheetId="1">'Forma 4'!$N$44</definedName>
    <definedName name="VAS073_F_Silumosenergij26KitosReguliuojamosios">'Forma 4'!$N$44</definedName>
    <definedName name="VAS073_F_Silumosenergij27KitosVeiklos" localSheetId="1">'Forma 4'!$Q$44</definedName>
    <definedName name="VAS073_F_Silumosenergij27KitosVeiklos">'Forma 4'!$Q$44</definedName>
    <definedName name="VAS073_F_Silumosenergij2Apskaitosveikla1" localSheetId="1">'Forma 4'!$O$44</definedName>
    <definedName name="VAS073_F_Silumosenergij2Apskaitosveikla1">'Forma 4'!$O$44</definedName>
    <definedName name="VAS073_F_Silumosenergij2Kitareguliuoja1" localSheetId="1">'Forma 4'!$P$44</definedName>
    <definedName name="VAS073_F_Silumosenergij2Kitareguliuoja1">'Forma 4'!$P$44</definedName>
    <definedName name="VAS073_F_Silumosenergij31IS" localSheetId="1">'Forma 4'!$D$99</definedName>
    <definedName name="VAS073_F_Silumosenergij31IS">'Forma 4'!$D$99</definedName>
    <definedName name="VAS073_F_Silumosenergij331GeriamojoVandens" localSheetId="1">'Forma 4'!$F$99</definedName>
    <definedName name="VAS073_F_Silumosenergij331GeriamojoVandens">'Forma 4'!$F$99</definedName>
    <definedName name="VAS073_F_Silumosenergij332GeriamojoVandens" localSheetId="1">'Forma 4'!$G$99</definedName>
    <definedName name="VAS073_F_Silumosenergij332GeriamojoVandens">'Forma 4'!$G$99</definedName>
    <definedName name="VAS073_F_Silumosenergij333GeriamojoVandens" localSheetId="1">'Forma 4'!$H$99</definedName>
    <definedName name="VAS073_F_Silumosenergij333GeriamojoVandens">'Forma 4'!$H$99</definedName>
    <definedName name="VAS073_F_Silumosenergij33IsViso" localSheetId="1">'Forma 4'!$E$99</definedName>
    <definedName name="VAS073_F_Silumosenergij33IsViso">'Forma 4'!$E$99</definedName>
    <definedName name="VAS073_F_Silumosenergij341NuotekuSurinkimas" localSheetId="1">'Forma 4'!$J$99</definedName>
    <definedName name="VAS073_F_Silumosenergij341NuotekuSurinkimas">'Forma 4'!$J$99</definedName>
    <definedName name="VAS073_F_Silumosenergij342NuotekuValymas" localSheetId="1">'Forma 4'!$K$99</definedName>
    <definedName name="VAS073_F_Silumosenergij342NuotekuValymas">'Forma 4'!$K$99</definedName>
    <definedName name="VAS073_F_Silumosenergij343NuotekuDumblo" localSheetId="1">'Forma 4'!$L$99</definedName>
    <definedName name="VAS073_F_Silumosenergij343NuotekuDumblo">'Forma 4'!$L$99</definedName>
    <definedName name="VAS073_F_Silumosenergij34IsViso" localSheetId="1">'Forma 4'!$I$99</definedName>
    <definedName name="VAS073_F_Silumosenergij34IsViso">'Forma 4'!$I$99</definedName>
    <definedName name="VAS073_F_Silumosenergij35PavirsiniuNuoteku" localSheetId="1">'Forma 4'!$M$99</definedName>
    <definedName name="VAS073_F_Silumosenergij35PavirsiniuNuoteku">'Forma 4'!$M$99</definedName>
    <definedName name="VAS073_F_Silumosenergij36KitosReguliuojamosios" localSheetId="1">'Forma 4'!$N$99</definedName>
    <definedName name="VAS073_F_Silumosenergij36KitosReguliuojamosios">'Forma 4'!$N$99</definedName>
    <definedName name="VAS073_F_Silumosenergij37KitosVeiklos" localSheetId="1">'Forma 4'!$Q$99</definedName>
    <definedName name="VAS073_F_Silumosenergij37KitosVeiklos">'Forma 4'!$Q$99</definedName>
    <definedName name="VAS073_F_Silumosenergij3Apskaitosveikla1" localSheetId="1">'Forma 4'!$O$99</definedName>
    <definedName name="VAS073_F_Silumosenergij3Apskaitosveikla1">'Forma 4'!$O$99</definedName>
    <definedName name="VAS073_F_Silumosenergij3Kitareguliuoja1" localSheetId="1">'Forma 4'!$P$99</definedName>
    <definedName name="VAS073_F_Silumosenergij3Kitareguliuoja1">'Forma 4'!$P$99</definedName>
    <definedName name="VAS073_F_Silumosenergij41IS" localSheetId="1">'Forma 4'!$D$100</definedName>
    <definedName name="VAS073_F_Silumosenergij41IS">'Forma 4'!$D$100</definedName>
    <definedName name="VAS073_F_Silumosenergij431GeriamojoVandens" localSheetId="1">'Forma 4'!$F$100</definedName>
    <definedName name="VAS073_F_Silumosenergij431GeriamojoVandens">'Forma 4'!$F$100</definedName>
    <definedName name="VAS073_F_Silumosenergij432GeriamojoVandens" localSheetId="1">'Forma 4'!$G$100</definedName>
    <definedName name="VAS073_F_Silumosenergij432GeriamojoVandens">'Forma 4'!$G$100</definedName>
    <definedName name="VAS073_F_Silumosenergij433GeriamojoVandens" localSheetId="1">'Forma 4'!$H$100</definedName>
    <definedName name="VAS073_F_Silumosenergij433GeriamojoVandens">'Forma 4'!$H$100</definedName>
    <definedName name="VAS073_F_Silumosenergij43IsViso" localSheetId="1">'Forma 4'!$E$100</definedName>
    <definedName name="VAS073_F_Silumosenergij43IsViso">'Forma 4'!$E$100</definedName>
    <definedName name="VAS073_F_Silumosenergij441NuotekuSurinkimas" localSheetId="1">'Forma 4'!$J$100</definedName>
    <definedName name="VAS073_F_Silumosenergij441NuotekuSurinkimas">'Forma 4'!$J$100</definedName>
    <definedName name="VAS073_F_Silumosenergij442NuotekuValymas" localSheetId="1">'Forma 4'!$K$100</definedName>
    <definedName name="VAS073_F_Silumosenergij442NuotekuValymas">'Forma 4'!$K$100</definedName>
    <definedName name="VAS073_F_Silumosenergij443NuotekuDumblo" localSheetId="1">'Forma 4'!$L$100</definedName>
    <definedName name="VAS073_F_Silumosenergij443NuotekuDumblo">'Forma 4'!$L$100</definedName>
    <definedName name="VAS073_F_Silumosenergij44IsViso" localSheetId="1">'Forma 4'!$I$100</definedName>
    <definedName name="VAS073_F_Silumosenergij44IsViso">'Forma 4'!$I$100</definedName>
    <definedName name="VAS073_F_Silumosenergij45PavirsiniuNuoteku" localSheetId="1">'Forma 4'!$M$100</definedName>
    <definedName name="VAS073_F_Silumosenergij45PavirsiniuNuoteku">'Forma 4'!$M$100</definedName>
    <definedName name="VAS073_F_Silumosenergij46KitosReguliuojamosios" localSheetId="1">'Forma 4'!$N$100</definedName>
    <definedName name="VAS073_F_Silumosenergij46KitosReguliuojamosios">'Forma 4'!$N$100</definedName>
    <definedName name="VAS073_F_Silumosenergij47KitosVeiklos" localSheetId="1">'Forma 4'!$Q$100</definedName>
    <definedName name="VAS073_F_Silumosenergij47KitosVeiklos">'Forma 4'!$Q$100</definedName>
    <definedName name="VAS073_F_Silumosenergij4Apskaitosveikla1" localSheetId="1">'Forma 4'!$O$100</definedName>
    <definedName name="VAS073_F_Silumosenergij4Apskaitosveikla1">'Forma 4'!$O$100</definedName>
    <definedName name="VAS073_F_Silumosenergij4Kitareguliuoja1" localSheetId="1">'Forma 4'!$P$100</definedName>
    <definedName name="VAS073_F_Silumosenergij4Kitareguliuoja1">'Forma 4'!$P$100</definedName>
    <definedName name="VAS073_F_Silumosenergij51IS" localSheetId="1">'Forma 4'!$D$152</definedName>
    <definedName name="VAS073_F_Silumosenergij51IS">'Forma 4'!$D$152</definedName>
    <definedName name="VAS073_F_Silumosenergij531GeriamojoVandens" localSheetId="1">'Forma 4'!$F$152</definedName>
    <definedName name="VAS073_F_Silumosenergij531GeriamojoVandens">'Forma 4'!$F$152</definedName>
    <definedName name="VAS073_F_Silumosenergij532GeriamojoVandens" localSheetId="1">'Forma 4'!$G$152</definedName>
    <definedName name="VAS073_F_Silumosenergij532GeriamojoVandens">'Forma 4'!$G$152</definedName>
    <definedName name="VAS073_F_Silumosenergij533GeriamojoVandens" localSheetId="1">'Forma 4'!$H$152</definedName>
    <definedName name="VAS073_F_Silumosenergij533GeriamojoVandens">'Forma 4'!$H$152</definedName>
    <definedName name="VAS073_F_Silumosenergij53IsViso" localSheetId="1">'Forma 4'!$E$152</definedName>
    <definedName name="VAS073_F_Silumosenergij53IsViso">'Forma 4'!$E$152</definedName>
    <definedName name="VAS073_F_Silumosenergij541NuotekuSurinkimas" localSheetId="1">'Forma 4'!$J$152</definedName>
    <definedName name="VAS073_F_Silumosenergij541NuotekuSurinkimas">'Forma 4'!$J$152</definedName>
    <definedName name="VAS073_F_Silumosenergij542NuotekuValymas" localSheetId="1">'Forma 4'!$K$152</definedName>
    <definedName name="VAS073_F_Silumosenergij542NuotekuValymas">'Forma 4'!$K$152</definedName>
    <definedName name="VAS073_F_Silumosenergij543NuotekuDumblo" localSheetId="1">'Forma 4'!$L$152</definedName>
    <definedName name="VAS073_F_Silumosenergij543NuotekuDumblo">'Forma 4'!$L$152</definedName>
    <definedName name="VAS073_F_Silumosenergij54IsViso" localSheetId="1">'Forma 4'!$I$152</definedName>
    <definedName name="VAS073_F_Silumosenergij54IsViso">'Forma 4'!$I$152</definedName>
    <definedName name="VAS073_F_Silumosenergij55PavirsiniuNuoteku" localSheetId="1">'Forma 4'!$M$152</definedName>
    <definedName name="VAS073_F_Silumosenergij55PavirsiniuNuoteku">'Forma 4'!$M$152</definedName>
    <definedName name="VAS073_F_Silumosenergij56KitosReguliuojamosios" localSheetId="1">'Forma 4'!$N$152</definedName>
    <definedName name="VAS073_F_Silumosenergij56KitosReguliuojamosios">'Forma 4'!$N$152</definedName>
    <definedName name="VAS073_F_Silumosenergij57KitosVeiklos" localSheetId="1">'Forma 4'!$Q$152</definedName>
    <definedName name="VAS073_F_Silumosenergij57KitosVeiklos">'Forma 4'!$Q$152</definedName>
    <definedName name="VAS073_F_Silumosenergij5Apskaitosveikla1" localSheetId="1">'Forma 4'!$O$152</definedName>
    <definedName name="VAS073_F_Silumosenergij5Apskaitosveikla1">'Forma 4'!$O$152</definedName>
    <definedName name="VAS073_F_Silumosenergij5Kitareguliuoja1" localSheetId="1">'Forma 4'!$P$152</definedName>
    <definedName name="VAS073_F_Silumosenergij5Kitareguliuoja1">'Forma 4'!$P$152</definedName>
    <definedName name="VAS073_F_Silumosenergij61IS" localSheetId="1">'Forma 4'!$D$196</definedName>
    <definedName name="VAS073_F_Silumosenergij61IS">'Forma 4'!$D$196</definedName>
    <definedName name="VAS073_F_Silumosenergij631GeriamojoVandens" localSheetId="1">'Forma 4'!$F$196</definedName>
    <definedName name="VAS073_F_Silumosenergij631GeriamojoVandens">'Forma 4'!$F$196</definedName>
    <definedName name="VAS073_F_Silumosenergij632GeriamojoVandens" localSheetId="1">'Forma 4'!$G$196</definedName>
    <definedName name="VAS073_F_Silumosenergij632GeriamojoVandens">'Forma 4'!$G$196</definedName>
    <definedName name="VAS073_F_Silumosenergij633GeriamojoVandens" localSheetId="1">'Forma 4'!$H$196</definedName>
    <definedName name="VAS073_F_Silumosenergij633GeriamojoVandens">'Forma 4'!$H$196</definedName>
    <definedName name="VAS073_F_Silumosenergij63IsViso" localSheetId="1">'Forma 4'!$E$196</definedName>
    <definedName name="VAS073_F_Silumosenergij63IsViso">'Forma 4'!$E$196</definedName>
    <definedName name="VAS073_F_Silumosenergij641NuotekuSurinkimas" localSheetId="1">'Forma 4'!$J$196</definedName>
    <definedName name="VAS073_F_Silumosenergij641NuotekuSurinkimas">'Forma 4'!$J$196</definedName>
    <definedName name="VAS073_F_Silumosenergij642NuotekuValymas" localSheetId="1">'Forma 4'!$K$196</definedName>
    <definedName name="VAS073_F_Silumosenergij642NuotekuValymas">'Forma 4'!$K$196</definedName>
    <definedName name="VAS073_F_Silumosenergij643NuotekuDumblo" localSheetId="1">'Forma 4'!$L$196</definedName>
    <definedName name="VAS073_F_Silumosenergij643NuotekuDumblo">'Forma 4'!$L$196</definedName>
    <definedName name="VAS073_F_Silumosenergij64IsViso" localSheetId="1">'Forma 4'!$I$196</definedName>
    <definedName name="VAS073_F_Silumosenergij64IsViso">'Forma 4'!$I$196</definedName>
    <definedName name="VAS073_F_Silumosenergij65PavirsiniuNuoteku" localSheetId="1">'Forma 4'!$M$196</definedName>
    <definedName name="VAS073_F_Silumosenergij65PavirsiniuNuoteku">'Forma 4'!$M$196</definedName>
    <definedName name="VAS073_F_Silumosenergij66KitosReguliuojamosios" localSheetId="1">'Forma 4'!$N$196</definedName>
    <definedName name="VAS073_F_Silumosenergij66KitosReguliuojamosios">'Forma 4'!$N$196</definedName>
    <definedName name="VAS073_F_Silumosenergij67KitosVeiklos" localSheetId="1">'Forma 4'!$Q$196</definedName>
    <definedName name="VAS073_F_Silumosenergij67KitosVeiklos">'Forma 4'!$Q$196</definedName>
    <definedName name="VAS073_F_Silumosenergij6Apskaitosveikla1" localSheetId="1">'Forma 4'!$O$196</definedName>
    <definedName name="VAS073_F_Silumosenergij6Apskaitosveikla1">'Forma 4'!$O$196</definedName>
    <definedName name="VAS073_F_Silumosenergij6Kitareguliuoja1" localSheetId="1">'Forma 4'!$P$196</definedName>
    <definedName name="VAS073_F_Silumosenergij6Kitareguliuoja1">'Forma 4'!$P$196</definedName>
    <definedName name="VAS073_F_Silumosenergij71IS" localSheetId="1">'Forma 4'!$D$197</definedName>
    <definedName name="VAS073_F_Silumosenergij71IS">'Forma 4'!$D$197</definedName>
    <definedName name="VAS073_F_Silumosenergij731GeriamojoVandens" localSheetId="1">'Forma 4'!$F$197</definedName>
    <definedName name="VAS073_F_Silumosenergij731GeriamojoVandens">'Forma 4'!$F$197</definedName>
    <definedName name="VAS073_F_Silumosenergij732GeriamojoVandens" localSheetId="1">'Forma 4'!$G$197</definedName>
    <definedName name="VAS073_F_Silumosenergij732GeriamojoVandens">'Forma 4'!$G$197</definedName>
    <definedName name="VAS073_F_Silumosenergij733GeriamojoVandens" localSheetId="1">'Forma 4'!$H$197</definedName>
    <definedName name="VAS073_F_Silumosenergij733GeriamojoVandens">'Forma 4'!$H$197</definedName>
    <definedName name="VAS073_F_Silumosenergij73IsViso" localSheetId="1">'Forma 4'!$E$197</definedName>
    <definedName name="VAS073_F_Silumosenergij73IsViso">'Forma 4'!$E$197</definedName>
    <definedName name="VAS073_F_Silumosenergij741NuotekuSurinkimas" localSheetId="1">'Forma 4'!$J$197</definedName>
    <definedName name="VAS073_F_Silumosenergij741NuotekuSurinkimas">'Forma 4'!$J$197</definedName>
    <definedName name="VAS073_F_Silumosenergij742NuotekuValymas" localSheetId="1">'Forma 4'!$K$197</definedName>
    <definedName name="VAS073_F_Silumosenergij742NuotekuValymas">'Forma 4'!$K$197</definedName>
    <definedName name="VAS073_F_Silumosenergij743NuotekuDumblo" localSheetId="1">'Forma 4'!$L$197</definedName>
    <definedName name="VAS073_F_Silumosenergij743NuotekuDumblo">'Forma 4'!$L$197</definedName>
    <definedName name="VAS073_F_Silumosenergij74IsViso" localSheetId="1">'Forma 4'!$I$197</definedName>
    <definedName name="VAS073_F_Silumosenergij74IsViso">'Forma 4'!$I$197</definedName>
    <definedName name="VAS073_F_Silumosenergij75PavirsiniuNuoteku" localSheetId="1">'Forma 4'!$M$197</definedName>
    <definedName name="VAS073_F_Silumosenergij75PavirsiniuNuoteku">'Forma 4'!$M$197</definedName>
    <definedName name="VAS073_F_Silumosenergij76KitosReguliuojamosios" localSheetId="1">'Forma 4'!$N$197</definedName>
    <definedName name="VAS073_F_Silumosenergij76KitosReguliuojamosios">'Forma 4'!$N$197</definedName>
    <definedName name="VAS073_F_Silumosenergij77KitosVeiklos" localSheetId="1">'Forma 4'!$Q$197</definedName>
    <definedName name="VAS073_F_Silumosenergij77KitosVeiklos">'Forma 4'!$Q$197</definedName>
    <definedName name="VAS073_F_Silumosenergij7Apskaitosveikla1" localSheetId="1">'Forma 4'!$O$197</definedName>
    <definedName name="VAS073_F_Silumosenergij7Apskaitosveikla1">'Forma 4'!$O$197</definedName>
    <definedName name="VAS073_F_Silumosenergij7Kitareguliuoja1" localSheetId="1">'Forma 4'!$P$197</definedName>
    <definedName name="VAS073_F_Silumosenergij7Kitareguliuoja1">'Forma 4'!$P$197</definedName>
    <definedName name="VAS073_F_Technologiniok11IS" localSheetId="1">'Forma 4'!$D$39</definedName>
    <definedName name="VAS073_F_Technologiniok11IS">'Forma 4'!$D$39</definedName>
    <definedName name="VAS073_F_Technologiniok131GeriamojoVandens" localSheetId="1">'Forma 4'!$F$39</definedName>
    <definedName name="VAS073_F_Technologiniok131GeriamojoVandens">'Forma 4'!$F$39</definedName>
    <definedName name="VAS073_F_Technologiniok132GeriamojoVandens" localSheetId="1">'Forma 4'!$G$39</definedName>
    <definedName name="VAS073_F_Technologiniok132GeriamojoVandens">'Forma 4'!$G$39</definedName>
    <definedName name="VAS073_F_Technologiniok133GeriamojoVandens" localSheetId="1">'Forma 4'!$H$39</definedName>
    <definedName name="VAS073_F_Technologiniok133GeriamojoVandens">'Forma 4'!$H$39</definedName>
    <definedName name="VAS073_F_Technologiniok13IsViso" localSheetId="1">'Forma 4'!$E$39</definedName>
    <definedName name="VAS073_F_Technologiniok13IsViso">'Forma 4'!$E$39</definedName>
    <definedName name="VAS073_F_Technologiniok141NuotekuSurinkimas" localSheetId="1">'Forma 4'!$J$39</definedName>
    <definedName name="VAS073_F_Technologiniok141NuotekuSurinkimas">'Forma 4'!$J$39</definedName>
    <definedName name="VAS073_F_Technologiniok142NuotekuValymas" localSheetId="1">'Forma 4'!$K$39</definedName>
    <definedName name="VAS073_F_Technologiniok142NuotekuValymas">'Forma 4'!$K$39</definedName>
    <definedName name="VAS073_F_Technologiniok143NuotekuDumblo" localSheetId="1">'Forma 4'!$L$39</definedName>
    <definedName name="VAS073_F_Technologiniok143NuotekuDumblo">'Forma 4'!$L$39</definedName>
    <definedName name="VAS073_F_Technologiniok14IsViso" localSheetId="1">'Forma 4'!$I$39</definedName>
    <definedName name="VAS073_F_Technologiniok14IsViso">'Forma 4'!$I$39</definedName>
    <definedName name="VAS073_F_Technologiniok15PavirsiniuNuoteku" localSheetId="1">'Forma 4'!$M$39</definedName>
    <definedName name="VAS073_F_Technologiniok15PavirsiniuNuoteku">'Forma 4'!$M$39</definedName>
    <definedName name="VAS073_F_Technologiniok16KitosReguliuojamosios" localSheetId="1">'Forma 4'!$N$39</definedName>
    <definedName name="VAS073_F_Technologiniok16KitosReguliuojamosios">'Forma 4'!$N$39</definedName>
    <definedName name="VAS073_F_Technologiniok17KitosVeiklos" localSheetId="1">'Forma 4'!$Q$39</definedName>
    <definedName name="VAS073_F_Technologiniok17KitosVeiklos">'Forma 4'!$Q$39</definedName>
    <definedName name="VAS073_F_Technologiniok1Apskaitosveikla1" localSheetId="1">'Forma 4'!$O$39</definedName>
    <definedName name="VAS073_F_Technologiniok1Apskaitosveikla1">'Forma 4'!$O$39</definedName>
    <definedName name="VAS073_F_Technologiniok1Kitareguliuoja1" localSheetId="1">'Forma 4'!$P$39</definedName>
    <definedName name="VAS073_F_Technologiniok1Kitareguliuoja1">'Forma 4'!$P$39</definedName>
    <definedName name="VAS073_F_Technologinium11IS" localSheetId="1">'Forma 4'!$D$15</definedName>
    <definedName name="VAS073_F_Technologinium11IS">'Forma 4'!$D$15</definedName>
    <definedName name="VAS073_F_Technologinium131GeriamojoVandens" localSheetId="1">'Forma 4'!$F$15</definedName>
    <definedName name="VAS073_F_Technologinium131GeriamojoVandens">'Forma 4'!$F$15</definedName>
    <definedName name="VAS073_F_Technologinium132GeriamojoVandens" localSheetId="1">'Forma 4'!$G$15</definedName>
    <definedName name="VAS073_F_Technologinium132GeriamojoVandens">'Forma 4'!$G$15</definedName>
    <definedName name="VAS073_F_Technologinium133GeriamojoVandens" localSheetId="1">'Forma 4'!$H$15</definedName>
    <definedName name="VAS073_F_Technologinium133GeriamojoVandens">'Forma 4'!$H$15</definedName>
    <definedName name="VAS073_F_Technologinium13IsViso" localSheetId="1">'Forma 4'!$E$15</definedName>
    <definedName name="VAS073_F_Technologinium13IsViso">'Forma 4'!$E$15</definedName>
    <definedName name="VAS073_F_Technologinium141NuotekuSurinkimas" localSheetId="1">'Forma 4'!$J$15</definedName>
    <definedName name="VAS073_F_Technologinium141NuotekuSurinkimas">'Forma 4'!$J$15</definedName>
    <definedName name="VAS073_F_Technologinium142NuotekuValymas" localSheetId="1">'Forma 4'!$K$15</definedName>
    <definedName name="VAS073_F_Technologinium142NuotekuValymas">'Forma 4'!$K$15</definedName>
    <definedName name="VAS073_F_Technologinium143NuotekuDumblo" localSheetId="1">'Forma 4'!$L$15</definedName>
    <definedName name="VAS073_F_Technologinium143NuotekuDumblo">'Forma 4'!$L$15</definedName>
    <definedName name="VAS073_F_Technologinium14IsViso" localSheetId="1">'Forma 4'!$I$15</definedName>
    <definedName name="VAS073_F_Technologinium14IsViso">'Forma 4'!$I$15</definedName>
    <definedName name="VAS073_F_Technologinium15PavirsiniuNuoteku" localSheetId="1">'Forma 4'!$M$15</definedName>
    <definedName name="VAS073_F_Technologinium15PavirsiniuNuoteku">'Forma 4'!$M$15</definedName>
    <definedName name="VAS073_F_Technologinium16KitosReguliuojamosios" localSheetId="1">'Forma 4'!$N$15</definedName>
    <definedName name="VAS073_F_Technologinium16KitosReguliuojamosios">'Forma 4'!$N$15</definedName>
    <definedName name="VAS073_F_Technologinium17KitosVeiklos" localSheetId="1">'Forma 4'!$Q$15</definedName>
    <definedName name="VAS073_F_Technologinium17KitosVeiklos">'Forma 4'!$Q$15</definedName>
    <definedName name="VAS073_F_Technologinium1Apskaitosveikla1" localSheetId="1">'Forma 4'!$O$15</definedName>
    <definedName name="VAS073_F_Technologinium1Apskaitosveikla1">'Forma 4'!$O$15</definedName>
    <definedName name="VAS073_F_Technologinium1Kitareguliuoja1" localSheetId="1">'Forma 4'!$P$15</definedName>
    <definedName name="VAS073_F_Technologinium1Kitareguliuoja1">'Forma 4'!$P$15</definedName>
    <definedName name="VAS073_F_Technologinium21IS" localSheetId="1">'Forma 4'!$D$37</definedName>
    <definedName name="VAS073_F_Technologinium21IS">'Forma 4'!$D$37</definedName>
    <definedName name="VAS073_F_Technologinium231GeriamojoVandens" localSheetId="1">'Forma 4'!$F$37</definedName>
    <definedName name="VAS073_F_Technologinium231GeriamojoVandens">'Forma 4'!$F$37</definedName>
    <definedName name="VAS073_F_Technologinium232GeriamojoVandens" localSheetId="1">'Forma 4'!$G$37</definedName>
    <definedName name="VAS073_F_Technologinium232GeriamojoVandens">'Forma 4'!$G$37</definedName>
    <definedName name="VAS073_F_Technologinium233GeriamojoVandens" localSheetId="1">'Forma 4'!$H$37</definedName>
    <definedName name="VAS073_F_Technologinium233GeriamojoVandens">'Forma 4'!$H$37</definedName>
    <definedName name="VAS073_F_Technologinium23IsViso" localSheetId="1">'Forma 4'!$E$37</definedName>
    <definedName name="VAS073_F_Technologinium23IsViso">'Forma 4'!$E$37</definedName>
    <definedName name="VAS073_F_Technologinium241NuotekuSurinkimas" localSheetId="1">'Forma 4'!$J$37</definedName>
    <definedName name="VAS073_F_Technologinium241NuotekuSurinkimas">'Forma 4'!$J$37</definedName>
    <definedName name="VAS073_F_Technologinium242NuotekuValymas" localSheetId="1">'Forma 4'!$K$37</definedName>
    <definedName name="VAS073_F_Technologinium242NuotekuValymas">'Forma 4'!$K$37</definedName>
    <definedName name="VAS073_F_Technologinium243NuotekuDumblo" localSheetId="1">'Forma 4'!$L$37</definedName>
    <definedName name="VAS073_F_Technologinium243NuotekuDumblo">'Forma 4'!$L$37</definedName>
    <definedName name="VAS073_F_Technologinium24IsViso" localSheetId="1">'Forma 4'!$I$37</definedName>
    <definedName name="VAS073_F_Technologinium24IsViso">'Forma 4'!$I$37</definedName>
    <definedName name="VAS073_F_Technologinium25PavirsiniuNuoteku" localSheetId="1">'Forma 4'!$M$37</definedName>
    <definedName name="VAS073_F_Technologinium25PavirsiniuNuoteku">'Forma 4'!$M$37</definedName>
    <definedName name="VAS073_F_Technologinium26KitosReguliuojamosios" localSheetId="1">'Forma 4'!$N$37</definedName>
    <definedName name="VAS073_F_Technologinium26KitosReguliuojamosios">'Forma 4'!$N$37</definedName>
    <definedName name="VAS073_F_Technologinium27KitosVeiklos" localSheetId="1">'Forma 4'!$Q$37</definedName>
    <definedName name="VAS073_F_Technologinium27KitosVeiklos">'Forma 4'!$Q$37</definedName>
    <definedName name="VAS073_F_Technologinium2Apskaitosveikla1" localSheetId="1">'Forma 4'!$O$37</definedName>
    <definedName name="VAS073_F_Technologinium2Apskaitosveikla1">'Forma 4'!$O$37</definedName>
    <definedName name="VAS073_F_Technologinium2Kitareguliuoja1" localSheetId="1">'Forma 4'!$P$37</definedName>
    <definedName name="VAS073_F_Technologinium2Kitareguliuoja1">'Forma 4'!$P$37</definedName>
    <definedName name="VAS073_F_Technologinium31IS" localSheetId="1">'Forma 4'!$D$38</definedName>
    <definedName name="VAS073_F_Technologinium31IS">'Forma 4'!$D$38</definedName>
    <definedName name="VAS073_F_Technologinium331GeriamojoVandens" localSheetId="1">'Forma 4'!$F$38</definedName>
    <definedName name="VAS073_F_Technologinium331GeriamojoVandens">'Forma 4'!$F$38</definedName>
    <definedName name="VAS073_F_Technologinium332GeriamojoVandens" localSheetId="1">'Forma 4'!$G$38</definedName>
    <definedName name="VAS073_F_Technologinium332GeriamojoVandens">'Forma 4'!$G$38</definedName>
    <definedName name="VAS073_F_Technologinium333GeriamojoVandens" localSheetId="1">'Forma 4'!$H$38</definedName>
    <definedName name="VAS073_F_Technologinium333GeriamojoVandens">'Forma 4'!$H$38</definedName>
    <definedName name="VAS073_F_Technologinium33IsViso" localSheetId="1">'Forma 4'!$E$38</definedName>
    <definedName name="VAS073_F_Technologinium33IsViso">'Forma 4'!$E$38</definedName>
    <definedName name="VAS073_F_Technologinium341NuotekuSurinkimas" localSheetId="1">'Forma 4'!$J$38</definedName>
    <definedName name="VAS073_F_Technologinium341NuotekuSurinkimas">'Forma 4'!$J$38</definedName>
    <definedName name="VAS073_F_Technologinium342NuotekuValymas" localSheetId="1">'Forma 4'!$K$38</definedName>
    <definedName name="VAS073_F_Technologinium342NuotekuValymas">'Forma 4'!$K$38</definedName>
    <definedName name="VAS073_F_Technologinium343NuotekuDumblo" localSheetId="1">'Forma 4'!$L$38</definedName>
    <definedName name="VAS073_F_Technologinium343NuotekuDumblo">'Forma 4'!$L$38</definedName>
    <definedName name="VAS073_F_Technologinium34IsViso" localSheetId="1">'Forma 4'!$I$38</definedName>
    <definedName name="VAS073_F_Technologinium34IsViso">'Forma 4'!$I$38</definedName>
    <definedName name="VAS073_F_Technologinium35PavirsiniuNuoteku" localSheetId="1">'Forma 4'!$M$38</definedName>
    <definedName name="VAS073_F_Technologinium35PavirsiniuNuoteku">'Forma 4'!$M$38</definedName>
    <definedName name="VAS073_F_Technologinium36KitosReguliuojamosios" localSheetId="1">'Forma 4'!$N$38</definedName>
    <definedName name="VAS073_F_Technologinium36KitosReguliuojamosios">'Forma 4'!$N$38</definedName>
    <definedName name="VAS073_F_Technologinium37KitosVeiklos" localSheetId="1">'Forma 4'!$Q$38</definedName>
    <definedName name="VAS073_F_Technologinium37KitosVeiklos">'Forma 4'!$Q$38</definedName>
    <definedName name="VAS073_F_Technologinium3Apskaitosveikla1" localSheetId="1">'Forma 4'!$O$38</definedName>
    <definedName name="VAS073_F_Technologinium3Apskaitosveikla1">'Forma 4'!$O$38</definedName>
    <definedName name="VAS073_F_Technologinium3Kitareguliuoja1" localSheetId="1">'Forma 4'!$P$38</definedName>
    <definedName name="VAS073_F_Technologinium3Kitareguliuoja1">'Forma 4'!$P$38</definedName>
    <definedName name="VAS073_F_Teisiniupaslau11IS" localSheetId="1">'Forma 4'!$D$69</definedName>
    <definedName name="VAS073_F_Teisiniupaslau11IS">'Forma 4'!$D$69</definedName>
    <definedName name="VAS073_F_Teisiniupaslau131GeriamojoVandens" localSheetId="1">'Forma 4'!$F$69</definedName>
    <definedName name="VAS073_F_Teisiniupaslau131GeriamojoVandens">'Forma 4'!$F$69</definedName>
    <definedName name="VAS073_F_Teisiniupaslau132GeriamojoVandens" localSheetId="1">'Forma 4'!$G$69</definedName>
    <definedName name="VAS073_F_Teisiniupaslau132GeriamojoVandens">'Forma 4'!$G$69</definedName>
    <definedName name="VAS073_F_Teisiniupaslau133GeriamojoVandens" localSheetId="1">'Forma 4'!$H$69</definedName>
    <definedName name="VAS073_F_Teisiniupaslau133GeriamojoVandens">'Forma 4'!$H$69</definedName>
    <definedName name="VAS073_F_Teisiniupaslau13IsViso" localSheetId="1">'Forma 4'!$E$69</definedName>
    <definedName name="VAS073_F_Teisiniupaslau13IsViso">'Forma 4'!$E$69</definedName>
    <definedName name="VAS073_F_Teisiniupaslau141NuotekuSurinkimas" localSheetId="1">'Forma 4'!$J$69</definedName>
    <definedName name="VAS073_F_Teisiniupaslau141NuotekuSurinkimas">'Forma 4'!$J$69</definedName>
    <definedName name="VAS073_F_Teisiniupaslau142NuotekuValymas" localSheetId="1">'Forma 4'!$K$69</definedName>
    <definedName name="VAS073_F_Teisiniupaslau142NuotekuValymas">'Forma 4'!$K$69</definedName>
    <definedName name="VAS073_F_Teisiniupaslau143NuotekuDumblo" localSheetId="1">'Forma 4'!$L$69</definedName>
    <definedName name="VAS073_F_Teisiniupaslau143NuotekuDumblo">'Forma 4'!$L$69</definedName>
    <definedName name="VAS073_F_Teisiniupaslau14IsViso" localSheetId="1">'Forma 4'!$I$69</definedName>
    <definedName name="VAS073_F_Teisiniupaslau14IsViso">'Forma 4'!$I$69</definedName>
    <definedName name="VAS073_F_Teisiniupaslau15PavirsiniuNuoteku" localSheetId="1">'Forma 4'!$M$69</definedName>
    <definedName name="VAS073_F_Teisiniupaslau15PavirsiniuNuoteku">'Forma 4'!$M$69</definedName>
    <definedName name="VAS073_F_Teisiniupaslau16KitosReguliuojamosios" localSheetId="1">'Forma 4'!$N$69</definedName>
    <definedName name="VAS073_F_Teisiniupaslau16KitosReguliuojamosios">'Forma 4'!$N$69</definedName>
    <definedName name="VAS073_F_Teisiniupaslau17KitosVeiklos" localSheetId="1">'Forma 4'!$Q$69</definedName>
    <definedName name="VAS073_F_Teisiniupaslau17KitosVeiklos">'Forma 4'!$Q$69</definedName>
    <definedName name="VAS073_F_Teisiniupaslau1Apskaitosveikla1" localSheetId="1">'Forma 4'!$O$69</definedName>
    <definedName name="VAS073_F_Teisiniupaslau1Apskaitosveikla1">'Forma 4'!$O$69</definedName>
    <definedName name="VAS073_F_Teisiniupaslau1Kitareguliuoja1" localSheetId="1">'Forma 4'!$P$69</definedName>
    <definedName name="VAS073_F_Teisiniupaslau1Kitareguliuoja1">'Forma 4'!$P$69</definedName>
    <definedName name="VAS073_F_Teisiniupaslau21IS" localSheetId="1">'Forma 4'!$D$122</definedName>
    <definedName name="VAS073_F_Teisiniupaslau21IS">'Forma 4'!$D$122</definedName>
    <definedName name="VAS073_F_Teisiniupaslau231GeriamojoVandens" localSheetId="1">'Forma 4'!$F$122</definedName>
    <definedName name="VAS073_F_Teisiniupaslau231GeriamojoVandens">'Forma 4'!$F$122</definedName>
    <definedName name="VAS073_F_Teisiniupaslau232GeriamojoVandens" localSheetId="1">'Forma 4'!$G$122</definedName>
    <definedName name="VAS073_F_Teisiniupaslau232GeriamojoVandens">'Forma 4'!$G$122</definedName>
    <definedName name="VAS073_F_Teisiniupaslau233GeriamojoVandens" localSheetId="1">'Forma 4'!$H$122</definedName>
    <definedName name="VAS073_F_Teisiniupaslau233GeriamojoVandens">'Forma 4'!$H$122</definedName>
    <definedName name="VAS073_F_Teisiniupaslau23IsViso" localSheetId="1">'Forma 4'!$E$122</definedName>
    <definedName name="VAS073_F_Teisiniupaslau23IsViso">'Forma 4'!$E$122</definedName>
    <definedName name="VAS073_F_Teisiniupaslau241NuotekuSurinkimas" localSheetId="1">'Forma 4'!$J$122</definedName>
    <definedName name="VAS073_F_Teisiniupaslau241NuotekuSurinkimas">'Forma 4'!$J$122</definedName>
    <definedName name="VAS073_F_Teisiniupaslau242NuotekuValymas" localSheetId="1">'Forma 4'!$K$122</definedName>
    <definedName name="VAS073_F_Teisiniupaslau242NuotekuValymas">'Forma 4'!$K$122</definedName>
    <definedName name="VAS073_F_Teisiniupaslau243NuotekuDumblo" localSheetId="1">'Forma 4'!$L$122</definedName>
    <definedName name="VAS073_F_Teisiniupaslau243NuotekuDumblo">'Forma 4'!$L$122</definedName>
    <definedName name="VAS073_F_Teisiniupaslau24IsViso" localSheetId="1">'Forma 4'!$I$122</definedName>
    <definedName name="VAS073_F_Teisiniupaslau24IsViso">'Forma 4'!$I$122</definedName>
    <definedName name="VAS073_F_Teisiniupaslau25PavirsiniuNuoteku" localSheetId="1">'Forma 4'!$M$122</definedName>
    <definedName name="VAS073_F_Teisiniupaslau25PavirsiniuNuoteku">'Forma 4'!$M$122</definedName>
    <definedName name="VAS073_F_Teisiniupaslau26KitosReguliuojamosios" localSheetId="1">'Forma 4'!$N$122</definedName>
    <definedName name="VAS073_F_Teisiniupaslau26KitosReguliuojamosios">'Forma 4'!$N$122</definedName>
    <definedName name="VAS073_F_Teisiniupaslau27KitosVeiklos" localSheetId="1">'Forma 4'!$Q$122</definedName>
    <definedName name="VAS073_F_Teisiniupaslau27KitosVeiklos">'Forma 4'!$Q$122</definedName>
    <definedName name="VAS073_F_Teisiniupaslau2Apskaitosveikla1" localSheetId="1">'Forma 4'!$O$122</definedName>
    <definedName name="VAS073_F_Teisiniupaslau2Apskaitosveikla1">'Forma 4'!$O$122</definedName>
    <definedName name="VAS073_F_Teisiniupaslau2Kitareguliuoja1" localSheetId="1">'Forma 4'!$P$122</definedName>
    <definedName name="VAS073_F_Teisiniupaslau2Kitareguliuoja1">'Forma 4'!$P$122</definedName>
    <definedName name="VAS073_F_Teisiniupaslau31IS" localSheetId="1">'Forma 4'!$D$174</definedName>
    <definedName name="VAS073_F_Teisiniupaslau31IS">'Forma 4'!$D$174</definedName>
    <definedName name="VAS073_F_Teisiniupaslau331GeriamojoVandens" localSheetId="1">'Forma 4'!$F$174</definedName>
    <definedName name="VAS073_F_Teisiniupaslau331GeriamojoVandens">'Forma 4'!$F$174</definedName>
    <definedName name="VAS073_F_Teisiniupaslau332GeriamojoVandens" localSheetId="1">'Forma 4'!$G$174</definedName>
    <definedName name="VAS073_F_Teisiniupaslau332GeriamojoVandens">'Forma 4'!$G$174</definedName>
    <definedName name="VAS073_F_Teisiniupaslau333GeriamojoVandens" localSheetId="1">'Forma 4'!$H$174</definedName>
    <definedName name="VAS073_F_Teisiniupaslau333GeriamojoVandens">'Forma 4'!$H$174</definedName>
    <definedName name="VAS073_F_Teisiniupaslau33IsViso" localSheetId="1">'Forma 4'!$E$174</definedName>
    <definedName name="VAS073_F_Teisiniupaslau33IsViso">'Forma 4'!$E$174</definedName>
    <definedName name="VAS073_F_Teisiniupaslau341NuotekuSurinkimas" localSheetId="1">'Forma 4'!$J$174</definedName>
    <definedName name="VAS073_F_Teisiniupaslau341NuotekuSurinkimas">'Forma 4'!$J$174</definedName>
    <definedName name="VAS073_F_Teisiniupaslau342NuotekuValymas" localSheetId="1">'Forma 4'!$K$174</definedName>
    <definedName name="VAS073_F_Teisiniupaslau342NuotekuValymas">'Forma 4'!$K$174</definedName>
    <definedName name="VAS073_F_Teisiniupaslau343NuotekuDumblo" localSheetId="1">'Forma 4'!$L$174</definedName>
    <definedName name="VAS073_F_Teisiniupaslau343NuotekuDumblo">'Forma 4'!$L$174</definedName>
    <definedName name="VAS073_F_Teisiniupaslau34IsViso" localSheetId="1">'Forma 4'!$I$174</definedName>
    <definedName name="VAS073_F_Teisiniupaslau34IsViso">'Forma 4'!$I$174</definedName>
    <definedName name="VAS073_F_Teisiniupaslau35PavirsiniuNuoteku" localSheetId="1">'Forma 4'!$M$174</definedName>
    <definedName name="VAS073_F_Teisiniupaslau35PavirsiniuNuoteku">'Forma 4'!$M$174</definedName>
    <definedName name="VAS073_F_Teisiniupaslau36KitosReguliuojamosios" localSheetId="1">'Forma 4'!$N$174</definedName>
    <definedName name="VAS073_F_Teisiniupaslau36KitosReguliuojamosios">'Forma 4'!$N$174</definedName>
    <definedName name="VAS073_F_Teisiniupaslau37KitosVeiklos" localSheetId="1">'Forma 4'!$Q$174</definedName>
    <definedName name="VAS073_F_Teisiniupaslau37KitosVeiklos">'Forma 4'!$Q$174</definedName>
    <definedName name="VAS073_F_Teisiniupaslau3Apskaitosveikla1" localSheetId="1">'Forma 4'!$O$174</definedName>
    <definedName name="VAS073_F_Teisiniupaslau3Apskaitosveikla1">'Forma 4'!$O$174</definedName>
    <definedName name="VAS073_F_Teisiniupaslau3Kitareguliuoja1" localSheetId="1">'Forma 4'!$P$174</definedName>
    <definedName name="VAS073_F_Teisiniupaslau3Kitareguliuoja1">'Forma 4'!$P$174</definedName>
    <definedName name="VAS073_F_Teisiniupaslau41IS" localSheetId="1">'Forma 4'!$D$219</definedName>
    <definedName name="VAS073_F_Teisiniupaslau41IS">'Forma 4'!$D$219</definedName>
    <definedName name="VAS073_F_Teisiniupaslau431GeriamojoVandens" localSheetId="1">'Forma 4'!$F$219</definedName>
    <definedName name="VAS073_F_Teisiniupaslau431GeriamojoVandens">'Forma 4'!$F$219</definedName>
    <definedName name="VAS073_F_Teisiniupaslau432GeriamojoVandens" localSheetId="1">'Forma 4'!$G$219</definedName>
    <definedName name="VAS073_F_Teisiniupaslau432GeriamojoVandens">'Forma 4'!$G$219</definedName>
    <definedName name="VAS073_F_Teisiniupaslau433GeriamojoVandens" localSheetId="1">'Forma 4'!$H$219</definedName>
    <definedName name="VAS073_F_Teisiniupaslau433GeriamojoVandens">'Forma 4'!$H$219</definedName>
    <definedName name="VAS073_F_Teisiniupaslau43IsViso" localSheetId="1">'Forma 4'!$E$219</definedName>
    <definedName name="VAS073_F_Teisiniupaslau43IsViso">'Forma 4'!$E$219</definedName>
    <definedName name="VAS073_F_Teisiniupaslau441NuotekuSurinkimas" localSheetId="1">'Forma 4'!$J$219</definedName>
    <definedName name="VAS073_F_Teisiniupaslau441NuotekuSurinkimas">'Forma 4'!$J$219</definedName>
    <definedName name="VAS073_F_Teisiniupaslau442NuotekuValymas" localSheetId="1">'Forma 4'!$K$219</definedName>
    <definedName name="VAS073_F_Teisiniupaslau442NuotekuValymas">'Forma 4'!$K$219</definedName>
    <definedName name="VAS073_F_Teisiniupaslau443NuotekuDumblo" localSheetId="1">'Forma 4'!$L$219</definedName>
    <definedName name="VAS073_F_Teisiniupaslau443NuotekuDumblo">'Forma 4'!$L$219</definedName>
    <definedName name="VAS073_F_Teisiniupaslau44IsViso" localSheetId="1">'Forma 4'!$I$219</definedName>
    <definedName name="VAS073_F_Teisiniupaslau44IsViso">'Forma 4'!$I$219</definedName>
    <definedName name="VAS073_F_Teisiniupaslau45PavirsiniuNuoteku" localSheetId="1">'Forma 4'!$M$219</definedName>
    <definedName name="VAS073_F_Teisiniupaslau45PavirsiniuNuoteku">'Forma 4'!$M$219</definedName>
    <definedName name="VAS073_F_Teisiniupaslau46KitosReguliuojamosios" localSheetId="1">'Forma 4'!$N$219</definedName>
    <definedName name="VAS073_F_Teisiniupaslau46KitosReguliuojamosios">'Forma 4'!$N$219</definedName>
    <definedName name="VAS073_F_Teisiniupaslau47KitosVeiklos" localSheetId="1">'Forma 4'!$Q$219</definedName>
    <definedName name="VAS073_F_Teisiniupaslau47KitosVeiklos">'Forma 4'!$Q$219</definedName>
    <definedName name="VAS073_F_Teisiniupaslau4Apskaitosveikla1" localSheetId="1">'Forma 4'!$O$219</definedName>
    <definedName name="VAS073_F_Teisiniupaslau4Apskaitosveikla1">'Forma 4'!$O$219</definedName>
    <definedName name="VAS073_F_Teisiniupaslau4Kitareguliuoja1" localSheetId="1">'Forma 4'!$P$219</definedName>
    <definedName name="VAS073_F_Teisiniupaslau4Kitareguliuoja1">'Forma 4'!$P$219</definedName>
    <definedName name="VAS073_F_Tiesioginespas11IS" localSheetId="1">'Forma 4'!$D$25</definedName>
    <definedName name="VAS073_F_Tiesioginespas11IS">'Forma 4'!$D$25</definedName>
    <definedName name="VAS073_F_Tiesioginespas131GeriamojoVandens" localSheetId="1">'Forma 4'!$F$25</definedName>
    <definedName name="VAS073_F_Tiesioginespas131GeriamojoVandens">'Forma 4'!$F$25</definedName>
    <definedName name="VAS073_F_Tiesioginespas132GeriamojoVandens" localSheetId="1">'Forma 4'!$G$25</definedName>
    <definedName name="VAS073_F_Tiesioginespas132GeriamojoVandens">'Forma 4'!$G$25</definedName>
    <definedName name="VAS073_F_Tiesioginespas133GeriamojoVandens" localSheetId="1">'Forma 4'!$H$25</definedName>
    <definedName name="VAS073_F_Tiesioginespas133GeriamojoVandens">'Forma 4'!$H$25</definedName>
    <definedName name="VAS073_F_Tiesioginespas13IsViso" localSheetId="1">'Forma 4'!$E$25</definedName>
    <definedName name="VAS073_F_Tiesioginespas13IsViso">'Forma 4'!$E$25</definedName>
    <definedName name="VAS073_F_Tiesioginespas141NuotekuSurinkimas" localSheetId="1">'Forma 4'!$J$25</definedName>
    <definedName name="VAS073_F_Tiesioginespas141NuotekuSurinkimas">'Forma 4'!$J$25</definedName>
    <definedName name="VAS073_F_Tiesioginespas142NuotekuValymas" localSheetId="1">'Forma 4'!$K$25</definedName>
    <definedName name="VAS073_F_Tiesioginespas142NuotekuValymas">'Forma 4'!$K$25</definedName>
    <definedName name="VAS073_F_Tiesioginespas143NuotekuDumblo" localSheetId="1">'Forma 4'!$L$25</definedName>
    <definedName name="VAS073_F_Tiesioginespas143NuotekuDumblo">'Forma 4'!$L$25</definedName>
    <definedName name="VAS073_F_Tiesioginespas14IsViso" localSheetId="1">'Forma 4'!$I$25</definedName>
    <definedName name="VAS073_F_Tiesioginespas14IsViso">'Forma 4'!$I$25</definedName>
    <definedName name="VAS073_F_Tiesioginespas15PavirsiniuNuoteku" localSheetId="1">'Forma 4'!$M$25</definedName>
    <definedName name="VAS073_F_Tiesioginespas15PavirsiniuNuoteku">'Forma 4'!$M$25</definedName>
    <definedName name="VAS073_F_Tiesioginespas16KitosReguliuojamosios" localSheetId="1">'Forma 4'!$N$25</definedName>
    <definedName name="VAS073_F_Tiesioginespas16KitosReguliuojamosios">'Forma 4'!$N$25</definedName>
    <definedName name="VAS073_F_Tiesioginespas17KitosVeiklos" localSheetId="1">'Forma 4'!$Q$25</definedName>
    <definedName name="VAS073_F_Tiesioginespas17KitosVeiklos">'Forma 4'!$Q$25</definedName>
    <definedName name="VAS073_F_Tiesioginespas1Apskaitosveikla1" localSheetId="1">'Forma 4'!$O$25</definedName>
    <definedName name="VAS073_F_Tiesioginespas1Apskaitosveikla1">'Forma 4'!$O$25</definedName>
    <definedName name="VAS073_F_Tiesioginespas1Kitareguliuoja1" localSheetId="1">'Forma 4'!$P$25</definedName>
    <definedName name="VAS073_F_Tiesioginespas1Kitareguliuoja1">'Forma 4'!$P$25</definedName>
    <definedName name="VAS073_F_Tiesioginessan11IS" localSheetId="1">'Forma 4'!$D$29</definedName>
    <definedName name="VAS073_F_Tiesioginessan11IS">'Forma 4'!$D$29</definedName>
    <definedName name="VAS073_F_Tiesioginessan131GeriamojoVandens" localSheetId="1">'Forma 4'!$F$29</definedName>
    <definedName name="VAS073_F_Tiesioginessan131GeriamojoVandens">'Forma 4'!$F$29</definedName>
    <definedName name="VAS073_F_Tiesioginessan132GeriamojoVandens" localSheetId="1">'Forma 4'!$G$29</definedName>
    <definedName name="VAS073_F_Tiesioginessan132GeriamojoVandens">'Forma 4'!$G$29</definedName>
    <definedName name="VAS073_F_Tiesioginessan133GeriamojoVandens" localSheetId="1">'Forma 4'!$H$29</definedName>
    <definedName name="VAS073_F_Tiesioginessan133GeriamojoVandens">'Forma 4'!$H$29</definedName>
    <definedName name="VAS073_F_Tiesioginessan13IsViso" localSheetId="1">'Forma 4'!$E$29</definedName>
    <definedName name="VAS073_F_Tiesioginessan13IsViso">'Forma 4'!$E$29</definedName>
    <definedName name="VAS073_F_Tiesioginessan141NuotekuSurinkimas" localSheetId="1">'Forma 4'!$J$29</definedName>
    <definedName name="VAS073_F_Tiesioginessan141NuotekuSurinkimas">'Forma 4'!$J$29</definedName>
    <definedName name="VAS073_F_Tiesioginessan142NuotekuValymas" localSheetId="1">'Forma 4'!$K$29</definedName>
    <definedName name="VAS073_F_Tiesioginessan142NuotekuValymas">'Forma 4'!$K$29</definedName>
    <definedName name="VAS073_F_Tiesioginessan143NuotekuDumblo" localSheetId="1">'Forma 4'!$L$29</definedName>
    <definedName name="VAS073_F_Tiesioginessan143NuotekuDumblo">'Forma 4'!$L$29</definedName>
    <definedName name="VAS073_F_Tiesioginessan14IsViso" localSheetId="1">'Forma 4'!$I$29</definedName>
    <definedName name="VAS073_F_Tiesioginessan14IsViso">'Forma 4'!$I$29</definedName>
    <definedName name="VAS073_F_Tiesioginessan15PavirsiniuNuoteku" localSheetId="1">'Forma 4'!$M$29</definedName>
    <definedName name="VAS073_F_Tiesioginessan15PavirsiniuNuoteku">'Forma 4'!$M$29</definedName>
    <definedName name="VAS073_F_Tiesioginessan16KitosReguliuojamosios" localSheetId="1">'Forma 4'!$N$29</definedName>
    <definedName name="VAS073_F_Tiesioginessan16KitosReguliuojamosios">'Forma 4'!$N$29</definedName>
    <definedName name="VAS073_F_Tiesioginessan17KitosVeiklos" localSheetId="1">'Forma 4'!$Q$29</definedName>
    <definedName name="VAS073_F_Tiesioginessan17KitosVeiklos">'Forma 4'!$Q$29</definedName>
    <definedName name="VAS073_F_Tiesioginessan1Apskaitosveikla1" localSheetId="1">'Forma 4'!$O$29</definedName>
    <definedName name="VAS073_F_Tiesioginessan1Apskaitosveikla1">'Forma 4'!$O$29</definedName>
    <definedName name="VAS073_F_Tiesioginessan1Kitareguliuoja1" localSheetId="1">'Forma 4'!$P$29</definedName>
    <definedName name="VAS073_F_Tiesioginessan1Kitareguliuoja1">'Forma 4'!$P$29</definedName>
    <definedName name="VAS073_F_Transportopasl11IS" localSheetId="1">'Forma 4'!$D$79</definedName>
    <definedName name="VAS073_F_Transportopasl11IS">'Forma 4'!$D$79</definedName>
    <definedName name="VAS073_F_Transportopasl131GeriamojoVandens" localSheetId="1">'Forma 4'!$F$79</definedName>
    <definedName name="VAS073_F_Transportopasl131GeriamojoVandens">'Forma 4'!$F$79</definedName>
    <definedName name="VAS073_F_Transportopasl132GeriamojoVandens" localSheetId="1">'Forma 4'!$G$79</definedName>
    <definedName name="VAS073_F_Transportopasl132GeriamojoVandens">'Forma 4'!$G$79</definedName>
    <definedName name="VAS073_F_Transportopasl133GeriamojoVandens" localSheetId="1">'Forma 4'!$H$79</definedName>
    <definedName name="VAS073_F_Transportopasl133GeriamojoVandens">'Forma 4'!$H$79</definedName>
    <definedName name="VAS073_F_Transportopasl13IsViso" localSheetId="1">'Forma 4'!$E$79</definedName>
    <definedName name="VAS073_F_Transportopasl13IsViso">'Forma 4'!$E$79</definedName>
    <definedName name="VAS073_F_Transportopasl141NuotekuSurinkimas" localSheetId="1">'Forma 4'!$J$79</definedName>
    <definedName name="VAS073_F_Transportopasl141NuotekuSurinkimas">'Forma 4'!$J$79</definedName>
    <definedName name="VAS073_F_Transportopasl142NuotekuValymas" localSheetId="1">'Forma 4'!$K$79</definedName>
    <definedName name="VAS073_F_Transportopasl142NuotekuValymas">'Forma 4'!$K$79</definedName>
    <definedName name="VAS073_F_Transportopasl143NuotekuDumblo" localSheetId="1">'Forma 4'!$L$79</definedName>
    <definedName name="VAS073_F_Transportopasl143NuotekuDumblo">'Forma 4'!$L$79</definedName>
    <definedName name="VAS073_F_Transportopasl14IsViso" localSheetId="1">'Forma 4'!$I$79</definedName>
    <definedName name="VAS073_F_Transportopasl14IsViso">'Forma 4'!$I$79</definedName>
    <definedName name="VAS073_F_Transportopasl15PavirsiniuNuoteku" localSheetId="1">'Forma 4'!$M$79</definedName>
    <definedName name="VAS073_F_Transportopasl15PavirsiniuNuoteku">'Forma 4'!$M$79</definedName>
    <definedName name="VAS073_F_Transportopasl16KitosReguliuojamosios" localSheetId="1">'Forma 4'!$N$79</definedName>
    <definedName name="VAS073_F_Transportopasl16KitosReguliuojamosios">'Forma 4'!$N$79</definedName>
    <definedName name="VAS073_F_Transportopasl17KitosVeiklos" localSheetId="1">'Forma 4'!$Q$79</definedName>
    <definedName name="VAS073_F_Transportopasl17KitosVeiklos">'Forma 4'!$Q$79</definedName>
    <definedName name="VAS073_F_Transportopasl1Apskaitosveikla1" localSheetId="1">'Forma 4'!$O$79</definedName>
    <definedName name="VAS073_F_Transportopasl1Apskaitosveikla1">'Forma 4'!$O$79</definedName>
    <definedName name="VAS073_F_Transportopasl1Kitareguliuoja1" localSheetId="1">'Forma 4'!$P$79</definedName>
    <definedName name="VAS073_F_Transportopasl1Kitareguliuoja1">'Forma 4'!$P$79</definedName>
    <definedName name="VAS073_F_Transportopasl21IS" localSheetId="1">'Forma 4'!$D$132</definedName>
    <definedName name="VAS073_F_Transportopasl21IS">'Forma 4'!$D$132</definedName>
    <definedName name="VAS073_F_Transportopasl231GeriamojoVandens" localSheetId="1">'Forma 4'!$F$132</definedName>
    <definedName name="VAS073_F_Transportopasl231GeriamojoVandens">'Forma 4'!$F$132</definedName>
    <definedName name="VAS073_F_Transportopasl232GeriamojoVandens" localSheetId="1">'Forma 4'!$G$132</definedName>
    <definedName name="VAS073_F_Transportopasl232GeriamojoVandens">'Forma 4'!$G$132</definedName>
    <definedName name="VAS073_F_Transportopasl233GeriamojoVandens" localSheetId="1">'Forma 4'!$H$132</definedName>
    <definedName name="VAS073_F_Transportopasl233GeriamojoVandens">'Forma 4'!$H$132</definedName>
    <definedName name="VAS073_F_Transportopasl23IsViso" localSheetId="1">'Forma 4'!$E$132</definedName>
    <definedName name="VAS073_F_Transportopasl23IsViso">'Forma 4'!$E$132</definedName>
    <definedName name="VAS073_F_Transportopasl241NuotekuSurinkimas" localSheetId="1">'Forma 4'!$J$132</definedName>
    <definedName name="VAS073_F_Transportopasl241NuotekuSurinkimas">'Forma 4'!$J$132</definedName>
    <definedName name="VAS073_F_Transportopasl242NuotekuValymas" localSheetId="1">'Forma 4'!$K$132</definedName>
    <definedName name="VAS073_F_Transportopasl242NuotekuValymas">'Forma 4'!$K$132</definedName>
    <definedName name="VAS073_F_Transportopasl243NuotekuDumblo" localSheetId="1">'Forma 4'!$L$132</definedName>
    <definedName name="VAS073_F_Transportopasl243NuotekuDumblo">'Forma 4'!$L$132</definedName>
    <definedName name="VAS073_F_Transportopasl24IsViso" localSheetId="1">'Forma 4'!$I$132</definedName>
    <definedName name="VAS073_F_Transportopasl24IsViso">'Forma 4'!$I$132</definedName>
    <definedName name="VAS073_F_Transportopasl25PavirsiniuNuoteku" localSheetId="1">'Forma 4'!$M$132</definedName>
    <definedName name="VAS073_F_Transportopasl25PavirsiniuNuoteku">'Forma 4'!$M$132</definedName>
    <definedName name="VAS073_F_Transportopasl26KitosReguliuojamosios" localSheetId="1">'Forma 4'!$N$132</definedName>
    <definedName name="VAS073_F_Transportopasl26KitosReguliuojamosios">'Forma 4'!$N$132</definedName>
    <definedName name="VAS073_F_Transportopasl27KitosVeiklos" localSheetId="1">'Forma 4'!$Q$132</definedName>
    <definedName name="VAS073_F_Transportopasl27KitosVeiklos">'Forma 4'!$Q$132</definedName>
    <definedName name="VAS073_F_Transportopasl2Apskaitosveikla1" localSheetId="1">'Forma 4'!$O$132</definedName>
    <definedName name="VAS073_F_Transportopasl2Apskaitosveikla1">'Forma 4'!$O$132</definedName>
    <definedName name="VAS073_F_Transportopasl2Kitareguliuoja1" localSheetId="1">'Forma 4'!$P$132</definedName>
    <definedName name="VAS073_F_Transportopasl2Kitareguliuoja1">'Forma 4'!$P$132</definedName>
    <definedName name="VAS073_F_Transportopasl31IS" localSheetId="1">'Forma 4'!$D$184</definedName>
    <definedName name="VAS073_F_Transportopasl31IS">'Forma 4'!$D$184</definedName>
    <definedName name="VAS073_F_Transportopasl331GeriamojoVandens" localSheetId="1">'Forma 4'!$F$184</definedName>
    <definedName name="VAS073_F_Transportopasl331GeriamojoVandens">'Forma 4'!$F$184</definedName>
    <definedName name="VAS073_F_Transportopasl332GeriamojoVandens" localSheetId="1">'Forma 4'!$G$184</definedName>
    <definedName name="VAS073_F_Transportopasl332GeriamojoVandens">'Forma 4'!$G$184</definedName>
    <definedName name="VAS073_F_Transportopasl333GeriamojoVandens" localSheetId="1">'Forma 4'!$H$184</definedName>
    <definedName name="VAS073_F_Transportopasl333GeriamojoVandens">'Forma 4'!$H$184</definedName>
    <definedName name="VAS073_F_Transportopasl33IsViso" localSheetId="1">'Forma 4'!$E$184</definedName>
    <definedName name="VAS073_F_Transportopasl33IsViso">'Forma 4'!$E$184</definedName>
    <definedName name="VAS073_F_Transportopasl341NuotekuSurinkimas" localSheetId="1">'Forma 4'!$J$184</definedName>
    <definedName name="VAS073_F_Transportopasl341NuotekuSurinkimas">'Forma 4'!$J$184</definedName>
    <definedName name="VAS073_F_Transportopasl342NuotekuValymas" localSheetId="1">'Forma 4'!$K$184</definedName>
    <definedName name="VAS073_F_Transportopasl342NuotekuValymas">'Forma 4'!$K$184</definedName>
    <definedName name="VAS073_F_Transportopasl343NuotekuDumblo" localSheetId="1">'Forma 4'!$L$184</definedName>
    <definedName name="VAS073_F_Transportopasl343NuotekuDumblo">'Forma 4'!$L$184</definedName>
    <definedName name="VAS073_F_Transportopasl34IsViso" localSheetId="1">'Forma 4'!$I$184</definedName>
    <definedName name="VAS073_F_Transportopasl34IsViso">'Forma 4'!$I$184</definedName>
    <definedName name="VAS073_F_Transportopasl35PavirsiniuNuoteku" localSheetId="1">'Forma 4'!$M$184</definedName>
    <definedName name="VAS073_F_Transportopasl35PavirsiniuNuoteku">'Forma 4'!$M$184</definedName>
    <definedName name="VAS073_F_Transportopasl36KitosReguliuojamosios" localSheetId="1">'Forma 4'!$N$184</definedName>
    <definedName name="VAS073_F_Transportopasl36KitosReguliuojamosios">'Forma 4'!$N$184</definedName>
    <definedName name="VAS073_F_Transportopasl37KitosVeiklos" localSheetId="1">'Forma 4'!$Q$184</definedName>
    <definedName name="VAS073_F_Transportopasl37KitosVeiklos">'Forma 4'!$Q$184</definedName>
    <definedName name="VAS073_F_Transportopasl3Apskaitosveikla1" localSheetId="1">'Forma 4'!$O$184</definedName>
    <definedName name="VAS073_F_Transportopasl3Apskaitosveikla1">'Forma 4'!$O$184</definedName>
    <definedName name="VAS073_F_Transportopasl3Kitareguliuoja1" localSheetId="1">'Forma 4'!$P$184</definedName>
    <definedName name="VAS073_F_Transportopasl3Kitareguliuoja1">'Forma 4'!$P$184</definedName>
    <definedName name="VAS073_F_Transportopasl41IS" localSheetId="1">'Forma 4'!$D$229</definedName>
    <definedName name="VAS073_F_Transportopasl41IS">'Forma 4'!$D$229</definedName>
    <definedName name="VAS073_F_Transportopasl431GeriamojoVandens" localSheetId="1">'Forma 4'!$F$229</definedName>
    <definedName name="VAS073_F_Transportopasl431GeriamojoVandens">'Forma 4'!$F$229</definedName>
    <definedName name="VAS073_F_Transportopasl432GeriamojoVandens" localSheetId="1">'Forma 4'!$G$229</definedName>
    <definedName name="VAS073_F_Transportopasl432GeriamojoVandens">'Forma 4'!$G$229</definedName>
    <definedName name="VAS073_F_Transportopasl433GeriamojoVandens" localSheetId="1">'Forma 4'!$H$229</definedName>
    <definedName name="VAS073_F_Transportopasl433GeriamojoVandens">'Forma 4'!$H$229</definedName>
    <definedName name="VAS073_F_Transportopasl43IsViso" localSheetId="1">'Forma 4'!$E$229</definedName>
    <definedName name="VAS073_F_Transportopasl43IsViso">'Forma 4'!$E$229</definedName>
    <definedName name="VAS073_F_Transportopasl441NuotekuSurinkimas" localSheetId="1">'Forma 4'!$J$229</definedName>
    <definedName name="VAS073_F_Transportopasl441NuotekuSurinkimas">'Forma 4'!$J$229</definedName>
    <definedName name="VAS073_F_Transportopasl442NuotekuValymas" localSheetId="1">'Forma 4'!$K$229</definedName>
    <definedName name="VAS073_F_Transportopasl442NuotekuValymas">'Forma 4'!$K$229</definedName>
    <definedName name="VAS073_F_Transportopasl443NuotekuDumblo" localSheetId="1">'Forma 4'!$L$229</definedName>
    <definedName name="VAS073_F_Transportopasl443NuotekuDumblo">'Forma 4'!$L$229</definedName>
    <definedName name="VAS073_F_Transportopasl44IsViso" localSheetId="1">'Forma 4'!$I$229</definedName>
    <definedName name="VAS073_F_Transportopasl44IsViso">'Forma 4'!$I$229</definedName>
    <definedName name="VAS073_F_Transportopasl45PavirsiniuNuoteku" localSheetId="1">'Forma 4'!$M$229</definedName>
    <definedName name="VAS073_F_Transportopasl45PavirsiniuNuoteku">'Forma 4'!$M$229</definedName>
    <definedName name="VAS073_F_Transportopasl46KitosReguliuojamosios" localSheetId="1">'Forma 4'!$N$229</definedName>
    <definedName name="VAS073_F_Transportopasl46KitosReguliuojamosios">'Forma 4'!$N$229</definedName>
    <definedName name="VAS073_F_Transportopasl47KitosVeiklos" localSheetId="1">'Forma 4'!$Q$229</definedName>
    <definedName name="VAS073_F_Transportopasl47KitosVeiklos">'Forma 4'!$Q$229</definedName>
    <definedName name="VAS073_F_Transportopasl4Apskaitosveikla1" localSheetId="1">'Forma 4'!$O$229</definedName>
    <definedName name="VAS073_F_Transportopasl4Apskaitosveikla1">'Forma 4'!$O$229</definedName>
    <definedName name="VAS073_F_Transportopasl4Kitareguliuoja1" localSheetId="1">'Forma 4'!$P$229</definedName>
    <definedName name="VAS073_F_Transportopasl4Kitareguliuoja1">'Forma 4'!$P$229</definedName>
    <definedName name="VAS073_F_Trumpalaikiotu11IS" localSheetId="1">'Forma 4'!$D$90</definedName>
    <definedName name="VAS073_F_Trumpalaikiotu11IS">'Forma 4'!$D$90</definedName>
    <definedName name="VAS073_F_Trumpalaikiotu131GeriamojoVandens" localSheetId="1">'Forma 4'!$F$90</definedName>
    <definedName name="VAS073_F_Trumpalaikiotu131GeriamojoVandens">'Forma 4'!$F$90</definedName>
    <definedName name="VAS073_F_Trumpalaikiotu132GeriamojoVandens" localSheetId="1">'Forma 4'!$G$90</definedName>
    <definedName name="VAS073_F_Trumpalaikiotu132GeriamojoVandens">'Forma 4'!$G$90</definedName>
    <definedName name="VAS073_F_Trumpalaikiotu133GeriamojoVandens" localSheetId="1">'Forma 4'!$H$90</definedName>
    <definedName name="VAS073_F_Trumpalaikiotu133GeriamojoVandens">'Forma 4'!$H$90</definedName>
    <definedName name="VAS073_F_Trumpalaikiotu13IsViso" localSheetId="1">'Forma 4'!$E$90</definedName>
    <definedName name="VAS073_F_Trumpalaikiotu13IsViso">'Forma 4'!$E$90</definedName>
    <definedName name="VAS073_F_Trumpalaikiotu141NuotekuSurinkimas" localSheetId="1">'Forma 4'!$J$90</definedName>
    <definedName name="VAS073_F_Trumpalaikiotu141NuotekuSurinkimas">'Forma 4'!$J$90</definedName>
    <definedName name="VAS073_F_Trumpalaikiotu142NuotekuValymas" localSheetId="1">'Forma 4'!$K$90</definedName>
    <definedName name="VAS073_F_Trumpalaikiotu142NuotekuValymas">'Forma 4'!$K$90</definedName>
    <definedName name="VAS073_F_Trumpalaikiotu143NuotekuDumblo" localSheetId="1">'Forma 4'!$L$90</definedName>
    <definedName name="VAS073_F_Trumpalaikiotu143NuotekuDumblo">'Forma 4'!$L$90</definedName>
    <definedName name="VAS073_F_Trumpalaikiotu14IsViso" localSheetId="1">'Forma 4'!$I$90</definedName>
    <definedName name="VAS073_F_Trumpalaikiotu14IsViso">'Forma 4'!$I$90</definedName>
    <definedName name="VAS073_F_Trumpalaikiotu15PavirsiniuNuoteku" localSheetId="1">'Forma 4'!$M$90</definedName>
    <definedName name="VAS073_F_Trumpalaikiotu15PavirsiniuNuoteku">'Forma 4'!$M$90</definedName>
    <definedName name="VAS073_F_Trumpalaikiotu16KitosReguliuojamosios" localSheetId="1">'Forma 4'!$N$90</definedName>
    <definedName name="VAS073_F_Trumpalaikiotu16KitosReguliuojamosios">'Forma 4'!$N$90</definedName>
    <definedName name="VAS073_F_Trumpalaikiotu17KitosVeiklos" localSheetId="1">'Forma 4'!$Q$90</definedName>
    <definedName name="VAS073_F_Trumpalaikiotu17KitosVeiklos">'Forma 4'!$Q$90</definedName>
    <definedName name="VAS073_F_Trumpalaikiotu1Apskaitosveikla1" localSheetId="1">'Forma 4'!$O$90</definedName>
    <definedName name="VAS073_F_Trumpalaikiotu1Apskaitosveikla1">'Forma 4'!$O$90</definedName>
    <definedName name="VAS073_F_Trumpalaikiotu1Kitareguliuoja1" localSheetId="1">'Forma 4'!$P$90</definedName>
    <definedName name="VAS073_F_Trumpalaikiotu1Kitareguliuoja1">'Forma 4'!$P$90</definedName>
    <definedName name="VAS073_F_Turtonuomossan11IS" localSheetId="1">'Forma 4'!$D$85</definedName>
    <definedName name="VAS073_F_Turtonuomossan11IS">'Forma 4'!$D$85</definedName>
    <definedName name="VAS073_F_Turtonuomossan131GeriamojoVandens" localSheetId="1">'Forma 4'!$F$85</definedName>
    <definedName name="VAS073_F_Turtonuomossan131GeriamojoVandens">'Forma 4'!$F$85</definedName>
    <definedName name="VAS073_F_Turtonuomossan132GeriamojoVandens" localSheetId="1">'Forma 4'!$G$85</definedName>
    <definedName name="VAS073_F_Turtonuomossan132GeriamojoVandens">'Forma 4'!$G$85</definedName>
    <definedName name="VAS073_F_Turtonuomossan133GeriamojoVandens" localSheetId="1">'Forma 4'!$H$85</definedName>
    <definedName name="VAS073_F_Turtonuomossan133GeriamojoVandens">'Forma 4'!$H$85</definedName>
    <definedName name="VAS073_F_Turtonuomossan13IsViso" localSheetId="1">'Forma 4'!$E$85</definedName>
    <definedName name="VAS073_F_Turtonuomossan13IsViso">'Forma 4'!$E$85</definedName>
    <definedName name="VAS073_F_Turtonuomossan141NuotekuSurinkimas" localSheetId="1">'Forma 4'!$J$85</definedName>
    <definedName name="VAS073_F_Turtonuomossan141NuotekuSurinkimas">'Forma 4'!$J$85</definedName>
    <definedName name="VAS073_F_Turtonuomossan142NuotekuValymas" localSheetId="1">'Forma 4'!$K$85</definedName>
    <definedName name="VAS073_F_Turtonuomossan142NuotekuValymas">'Forma 4'!$K$85</definedName>
    <definedName name="VAS073_F_Turtonuomossan143NuotekuDumblo" localSheetId="1">'Forma 4'!$L$85</definedName>
    <definedName name="VAS073_F_Turtonuomossan143NuotekuDumblo">'Forma 4'!$L$85</definedName>
    <definedName name="VAS073_F_Turtonuomossan14IsViso" localSheetId="1">'Forma 4'!$I$85</definedName>
    <definedName name="VAS073_F_Turtonuomossan14IsViso">'Forma 4'!$I$85</definedName>
    <definedName name="VAS073_F_Turtonuomossan15PavirsiniuNuoteku" localSheetId="1">'Forma 4'!$M$85</definedName>
    <definedName name="VAS073_F_Turtonuomossan15PavirsiniuNuoteku">'Forma 4'!$M$85</definedName>
    <definedName name="VAS073_F_Turtonuomossan16KitosReguliuojamosios" localSheetId="1">'Forma 4'!$N$85</definedName>
    <definedName name="VAS073_F_Turtonuomossan16KitosReguliuojamosios">'Forma 4'!$N$85</definedName>
    <definedName name="VAS073_F_Turtonuomossan17KitosVeiklos" localSheetId="1">'Forma 4'!$Q$85</definedName>
    <definedName name="VAS073_F_Turtonuomossan17KitosVeiklos">'Forma 4'!$Q$85</definedName>
    <definedName name="VAS073_F_Turtonuomossan1Apskaitosveikla1" localSheetId="1">'Forma 4'!$O$85</definedName>
    <definedName name="VAS073_F_Turtonuomossan1Apskaitosveikla1">'Forma 4'!$O$85</definedName>
    <definedName name="VAS073_F_Turtonuomossan1Kitareguliuoja1" localSheetId="1">'Forma 4'!$P$85</definedName>
    <definedName name="VAS073_F_Turtonuomossan1Kitareguliuoja1">'Forma 4'!$P$85</definedName>
    <definedName name="VAS073_F_Turtonuomossan21IS" localSheetId="1">'Forma 4'!$D$138</definedName>
    <definedName name="VAS073_F_Turtonuomossan21IS">'Forma 4'!$D$138</definedName>
    <definedName name="VAS073_F_Turtonuomossan231GeriamojoVandens" localSheetId="1">'Forma 4'!$F$138</definedName>
    <definedName name="VAS073_F_Turtonuomossan231GeriamojoVandens">'Forma 4'!$F$138</definedName>
    <definedName name="VAS073_F_Turtonuomossan232GeriamojoVandens" localSheetId="1">'Forma 4'!$G$138</definedName>
    <definedName name="VAS073_F_Turtonuomossan232GeriamojoVandens">'Forma 4'!$G$138</definedName>
    <definedName name="VAS073_F_Turtonuomossan233GeriamojoVandens" localSheetId="1">'Forma 4'!$H$138</definedName>
    <definedName name="VAS073_F_Turtonuomossan233GeriamojoVandens">'Forma 4'!$H$138</definedName>
    <definedName name="VAS073_F_Turtonuomossan23IsViso" localSheetId="1">'Forma 4'!$E$138</definedName>
    <definedName name="VAS073_F_Turtonuomossan23IsViso">'Forma 4'!$E$138</definedName>
    <definedName name="VAS073_F_Turtonuomossan241NuotekuSurinkimas" localSheetId="1">'Forma 4'!$J$138</definedName>
    <definedName name="VAS073_F_Turtonuomossan241NuotekuSurinkimas">'Forma 4'!$J$138</definedName>
    <definedName name="VAS073_F_Turtonuomossan242NuotekuValymas" localSheetId="1">'Forma 4'!$K$138</definedName>
    <definedName name="VAS073_F_Turtonuomossan242NuotekuValymas">'Forma 4'!$K$138</definedName>
    <definedName name="VAS073_F_Turtonuomossan243NuotekuDumblo" localSheetId="1">'Forma 4'!$L$138</definedName>
    <definedName name="VAS073_F_Turtonuomossan243NuotekuDumblo">'Forma 4'!$L$138</definedName>
    <definedName name="VAS073_F_Turtonuomossan24IsViso" localSheetId="1">'Forma 4'!$I$138</definedName>
    <definedName name="VAS073_F_Turtonuomossan24IsViso">'Forma 4'!$I$138</definedName>
    <definedName name="VAS073_F_Turtonuomossan25PavirsiniuNuoteku" localSheetId="1">'Forma 4'!$M$138</definedName>
    <definedName name="VAS073_F_Turtonuomossan25PavirsiniuNuoteku">'Forma 4'!$M$138</definedName>
    <definedName name="VAS073_F_Turtonuomossan26KitosReguliuojamosios" localSheetId="1">'Forma 4'!$N$138</definedName>
    <definedName name="VAS073_F_Turtonuomossan26KitosReguliuojamosios">'Forma 4'!$N$138</definedName>
    <definedName name="VAS073_F_Turtonuomossan27KitosVeiklos" localSheetId="1">'Forma 4'!$Q$138</definedName>
    <definedName name="VAS073_F_Turtonuomossan27KitosVeiklos">'Forma 4'!$Q$138</definedName>
    <definedName name="VAS073_F_Turtonuomossan2Apskaitosveikla1" localSheetId="1">'Forma 4'!$O$138</definedName>
    <definedName name="VAS073_F_Turtonuomossan2Apskaitosveikla1">'Forma 4'!$O$138</definedName>
    <definedName name="VAS073_F_Turtonuomossan2Kitareguliuoja1" localSheetId="1">'Forma 4'!$P$138</definedName>
    <definedName name="VAS073_F_Turtonuomossan2Kitareguliuoja1">'Forma 4'!$P$138</definedName>
    <definedName name="VAS073_F_Turtonuomossan31IS" localSheetId="1">'Forma 4'!$D$236</definedName>
    <definedName name="VAS073_F_Turtonuomossan31IS">'Forma 4'!$D$236</definedName>
    <definedName name="VAS073_F_Turtonuomossan331GeriamojoVandens" localSheetId="1">'Forma 4'!$F$236</definedName>
    <definedName name="VAS073_F_Turtonuomossan331GeriamojoVandens">'Forma 4'!$F$236</definedName>
    <definedName name="VAS073_F_Turtonuomossan332GeriamojoVandens" localSheetId="1">'Forma 4'!$G$236</definedName>
    <definedName name="VAS073_F_Turtonuomossan332GeriamojoVandens">'Forma 4'!$G$236</definedName>
    <definedName name="VAS073_F_Turtonuomossan333GeriamojoVandens" localSheetId="1">'Forma 4'!$H$236</definedName>
    <definedName name="VAS073_F_Turtonuomossan333GeriamojoVandens">'Forma 4'!$H$236</definedName>
    <definedName name="VAS073_F_Turtonuomossan33IsViso" localSheetId="1">'Forma 4'!$E$236</definedName>
    <definedName name="VAS073_F_Turtonuomossan33IsViso">'Forma 4'!$E$236</definedName>
    <definedName name="VAS073_F_Turtonuomossan341NuotekuSurinkimas" localSheetId="1">'Forma 4'!$J$236</definedName>
    <definedName name="VAS073_F_Turtonuomossan341NuotekuSurinkimas">'Forma 4'!$J$236</definedName>
    <definedName name="VAS073_F_Turtonuomossan342NuotekuValymas" localSheetId="1">'Forma 4'!$K$236</definedName>
    <definedName name="VAS073_F_Turtonuomossan342NuotekuValymas">'Forma 4'!$K$236</definedName>
    <definedName name="VAS073_F_Turtonuomossan343NuotekuDumblo" localSheetId="1">'Forma 4'!$L$236</definedName>
    <definedName name="VAS073_F_Turtonuomossan343NuotekuDumblo">'Forma 4'!$L$236</definedName>
    <definedName name="VAS073_F_Turtonuomossan34IsViso" localSheetId="1">'Forma 4'!$I$236</definedName>
    <definedName name="VAS073_F_Turtonuomossan34IsViso">'Forma 4'!$I$236</definedName>
    <definedName name="VAS073_F_Turtonuomossan35PavirsiniuNuoteku" localSheetId="1">'Forma 4'!$M$236</definedName>
    <definedName name="VAS073_F_Turtonuomossan35PavirsiniuNuoteku">'Forma 4'!$M$236</definedName>
    <definedName name="VAS073_F_Turtonuomossan36KitosReguliuojamosios" localSheetId="1">'Forma 4'!$N$236</definedName>
    <definedName name="VAS073_F_Turtonuomossan36KitosReguliuojamosios">'Forma 4'!$N$236</definedName>
    <definedName name="VAS073_F_Turtonuomossan37KitosVeiklos" localSheetId="1">'Forma 4'!$Q$236</definedName>
    <definedName name="VAS073_F_Turtonuomossan37KitosVeiklos">'Forma 4'!$Q$236</definedName>
    <definedName name="VAS073_F_Turtonuomossan3Apskaitosveikla1" localSheetId="1">'Forma 4'!$O$236</definedName>
    <definedName name="VAS073_F_Turtonuomossan3Apskaitosveikla1">'Forma 4'!$O$236</definedName>
    <definedName name="VAS073_F_Turtonuomossan3Kitareguliuoja1" localSheetId="1">'Forma 4'!$P$236</definedName>
    <definedName name="VAS073_F_Turtonuomossan3Kitareguliuoja1">'Forma 4'!$P$236</definedName>
    <definedName name="VAS073_F_Vartotojuinfor11IS" localSheetId="1">'Forma 4'!$D$81</definedName>
    <definedName name="VAS073_F_Vartotojuinfor11IS">'Forma 4'!$D$81</definedName>
    <definedName name="VAS073_F_Vartotojuinfor131GeriamojoVandens" localSheetId="1">'Forma 4'!$F$81</definedName>
    <definedName name="VAS073_F_Vartotojuinfor131GeriamojoVandens">'Forma 4'!$F$81</definedName>
    <definedName name="VAS073_F_Vartotojuinfor132GeriamojoVandens" localSheetId="1">'Forma 4'!$G$81</definedName>
    <definedName name="VAS073_F_Vartotojuinfor132GeriamojoVandens">'Forma 4'!$G$81</definedName>
    <definedName name="VAS073_F_Vartotojuinfor133GeriamojoVandens" localSheetId="1">'Forma 4'!$H$81</definedName>
    <definedName name="VAS073_F_Vartotojuinfor133GeriamojoVandens">'Forma 4'!$H$81</definedName>
    <definedName name="VAS073_F_Vartotojuinfor13IsViso" localSheetId="1">'Forma 4'!$E$81</definedName>
    <definedName name="VAS073_F_Vartotojuinfor13IsViso">'Forma 4'!$E$81</definedName>
    <definedName name="VAS073_F_Vartotojuinfor141NuotekuSurinkimas" localSheetId="1">'Forma 4'!$J$81</definedName>
    <definedName name="VAS073_F_Vartotojuinfor141NuotekuSurinkimas">'Forma 4'!$J$81</definedName>
    <definedName name="VAS073_F_Vartotojuinfor142NuotekuValymas" localSheetId="1">'Forma 4'!$K$81</definedName>
    <definedName name="VAS073_F_Vartotojuinfor142NuotekuValymas">'Forma 4'!$K$81</definedName>
    <definedName name="VAS073_F_Vartotojuinfor143NuotekuDumblo" localSheetId="1">'Forma 4'!$L$81</definedName>
    <definedName name="VAS073_F_Vartotojuinfor143NuotekuDumblo">'Forma 4'!$L$81</definedName>
    <definedName name="VAS073_F_Vartotojuinfor14IsViso" localSheetId="1">'Forma 4'!$I$81</definedName>
    <definedName name="VAS073_F_Vartotojuinfor14IsViso">'Forma 4'!$I$81</definedName>
    <definedName name="VAS073_F_Vartotojuinfor15PavirsiniuNuoteku" localSheetId="1">'Forma 4'!$M$81</definedName>
    <definedName name="VAS073_F_Vartotojuinfor15PavirsiniuNuoteku">'Forma 4'!$M$81</definedName>
    <definedName name="VAS073_F_Vartotojuinfor16KitosReguliuojamosios" localSheetId="1">'Forma 4'!$N$81</definedName>
    <definedName name="VAS073_F_Vartotojuinfor16KitosReguliuojamosios">'Forma 4'!$N$81</definedName>
    <definedName name="VAS073_F_Vartotojuinfor17KitosVeiklos" localSheetId="1">'Forma 4'!$Q$81</definedName>
    <definedName name="VAS073_F_Vartotojuinfor17KitosVeiklos">'Forma 4'!$Q$81</definedName>
    <definedName name="VAS073_F_Vartotojuinfor1Apskaitosveikla1" localSheetId="1">'Forma 4'!$O$81</definedName>
    <definedName name="VAS073_F_Vartotojuinfor1Apskaitosveikla1">'Forma 4'!$O$81</definedName>
    <definedName name="VAS073_F_Vartotojuinfor1Kitareguliuoja1" localSheetId="1">'Forma 4'!$P$81</definedName>
    <definedName name="VAS073_F_Vartotojuinfor1Kitareguliuoja1">'Forma 4'!$P$81</definedName>
    <definedName name="VAS073_F_Vartotojuinfor21IS" localSheetId="1">'Forma 4'!$D$134</definedName>
    <definedName name="VAS073_F_Vartotojuinfor21IS">'Forma 4'!$D$134</definedName>
    <definedName name="VAS073_F_Vartotojuinfor231GeriamojoVandens" localSheetId="1">'Forma 4'!$F$134</definedName>
    <definedName name="VAS073_F_Vartotojuinfor231GeriamojoVandens">'Forma 4'!$F$134</definedName>
    <definedName name="VAS073_F_Vartotojuinfor232GeriamojoVandens" localSheetId="1">'Forma 4'!$G$134</definedName>
    <definedName name="VAS073_F_Vartotojuinfor232GeriamojoVandens">'Forma 4'!$G$134</definedName>
    <definedName name="VAS073_F_Vartotojuinfor233GeriamojoVandens" localSheetId="1">'Forma 4'!$H$134</definedName>
    <definedName name="VAS073_F_Vartotojuinfor233GeriamojoVandens">'Forma 4'!$H$134</definedName>
    <definedName name="VAS073_F_Vartotojuinfor23IsViso" localSheetId="1">'Forma 4'!$E$134</definedName>
    <definedName name="VAS073_F_Vartotojuinfor23IsViso">'Forma 4'!$E$134</definedName>
    <definedName name="VAS073_F_Vartotojuinfor241NuotekuSurinkimas" localSheetId="1">'Forma 4'!$J$134</definedName>
    <definedName name="VAS073_F_Vartotojuinfor241NuotekuSurinkimas">'Forma 4'!$J$134</definedName>
    <definedName name="VAS073_F_Vartotojuinfor242NuotekuValymas" localSheetId="1">'Forma 4'!$K$134</definedName>
    <definedName name="VAS073_F_Vartotojuinfor242NuotekuValymas">'Forma 4'!$K$134</definedName>
    <definedName name="VAS073_F_Vartotojuinfor243NuotekuDumblo" localSheetId="1">'Forma 4'!$L$134</definedName>
    <definedName name="VAS073_F_Vartotojuinfor243NuotekuDumblo">'Forma 4'!$L$134</definedName>
    <definedName name="VAS073_F_Vartotojuinfor24IsViso" localSheetId="1">'Forma 4'!$I$134</definedName>
    <definedName name="VAS073_F_Vartotojuinfor24IsViso">'Forma 4'!$I$134</definedName>
    <definedName name="VAS073_F_Vartotojuinfor25PavirsiniuNuoteku" localSheetId="1">'Forma 4'!$M$134</definedName>
    <definedName name="VAS073_F_Vartotojuinfor25PavirsiniuNuoteku">'Forma 4'!$M$134</definedName>
    <definedName name="VAS073_F_Vartotojuinfor26KitosReguliuojamosios" localSheetId="1">'Forma 4'!$N$134</definedName>
    <definedName name="VAS073_F_Vartotojuinfor26KitosReguliuojamosios">'Forma 4'!$N$134</definedName>
    <definedName name="VAS073_F_Vartotojuinfor27KitosVeiklos" localSheetId="1">'Forma 4'!$Q$134</definedName>
    <definedName name="VAS073_F_Vartotojuinfor27KitosVeiklos">'Forma 4'!$Q$134</definedName>
    <definedName name="VAS073_F_Vartotojuinfor2Apskaitosveikla1" localSheetId="1">'Forma 4'!$O$134</definedName>
    <definedName name="VAS073_F_Vartotojuinfor2Apskaitosveikla1">'Forma 4'!$O$134</definedName>
    <definedName name="VAS073_F_Vartotojuinfor2Kitareguliuoja1" localSheetId="1">'Forma 4'!$P$134</definedName>
    <definedName name="VAS073_F_Vartotojuinfor2Kitareguliuoja1">'Forma 4'!$P$134</definedName>
    <definedName name="VAS073_F_Vartotojuinfor31IS" localSheetId="1">'Forma 4'!$D$186</definedName>
    <definedName name="VAS073_F_Vartotojuinfor31IS">'Forma 4'!$D$186</definedName>
    <definedName name="VAS073_F_Vartotojuinfor331GeriamojoVandens" localSheetId="1">'Forma 4'!$F$186</definedName>
    <definedName name="VAS073_F_Vartotojuinfor331GeriamojoVandens">'Forma 4'!$F$186</definedName>
    <definedName name="VAS073_F_Vartotojuinfor332GeriamojoVandens" localSheetId="1">'Forma 4'!$G$186</definedName>
    <definedName name="VAS073_F_Vartotojuinfor332GeriamojoVandens">'Forma 4'!$G$186</definedName>
    <definedName name="VAS073_F_Vartotojuinfor333GeriamojoVandens" localSheetId="1">'Forma 4'!$H$186</definedName>
    <definedName name="VAS073_F_Vartotojuinfor333GeriamojoVandens">'Forma 4'!$H$186</definedName>
    <definedName name="VAS073_F_Vartotojuinfor33IsViso" localSheetId="1">'Forma 4'!$E$186</definedName>
    <definedName name="VAS073_F_Vartotojuinfor33IsViso">'Forma 4'!$E$186</definedName>
    <definedName name="VAS073_F_Vartotojuinfor341NuotekuSurinkimas" localSheetId="1">'Forma 4'!$J$186</definedName>
    <definedName name="VAS073_F_Vartotojuinfor341NuotekuSurinkimas">'Forma 4'!$J$186</definedName>
    <definedName name="VAS073_F_Vartotojuinfor342NuotekuValymas" localSheetId="1">'Forma 4'!$K$186</definedName>
    <definedName name="VAS073_F_Vartotojuinfor342NuotekuValymas">'Forma 4'!$K$186</definedName>
    <definedName name="VAS073_F_Vartotojuinfor343NuotekuDumblo" localSheetId="1">'Forma 4'!$L$186</definedName>
    <definedName name="VAS073_F_Vartotojuinfor343NuotekuDumblo">'Forma 4'!$L$186</definedName>
    <definedName name="VAS073_F_Vartotojuinfor34IsViso" localSheetId="1">'Forma 4'!$I$186</definedName>
    <definedName name="VAS073_F_Vartotojuinfor34IsViso">'Forma 4'!$I$186</definedName>
    <definedName name="VAS073_F_Vartotojuinfor35PavirsiniuNuoteku" localSheetId="1">'Forma 4'!$M$186</definedName>
    <definedName name="VAS073_F_Vartotojuinfor35PavirsiniuNuoteku">'Forma 4'!$M$186</definedName>
    <definedName name="VAS073_F_Vartotojuinfor36KitosReguliuojamosios" localSheetId="1">'Forma 4'!$N$186</definedName>
    <definedName name="VAS073_F_Vartotojuinfor36KitosReguliuojamosios">'Forma 4'!$N$186</definedName>
    <definedName name="VAS073_F_Vartotojuinfor37KitosVeiklos" localSheetId="1">'Forma 4'!$Q$186</definedName>
    <definedName name="VAS073_F_Vartotojuinfor37KitosVeiklos">'Forma 4'!$Q$186</definedName>
    <definedName name="VAS073_F_Vartotojuinfor3Apskaitosveikla1" localSheetId="1">'Forma 4'!$O$186</definedName>
    <definedName name="VAS073_F_Vartotojuinfor3Apskaitosveikla1">'Forma 4'!$O$186</definedName>
    <definedName name="VAS073_F_Vartotojuinfor3Kitareguliuoja1" localSheetId="1">'Forma 4'!$P$186</definedName>
    <definedName name="VAS073_F_Vartotojuinfor3Kitareguliuoja1">'Forma 4'!$P$186</definedName>
    <definedName name="VAS073_F_Vartotojuinfor41IS" localSheetId="1">'Forma 4'!$D$231</definedName>
    <definedName name="VAS073_F_Vartotojuinfor41IS">'Forma 4'!$D$231</definedName>
    <definedName name="VAS073_F_Vartotojuinfor431GeriamojoVandens" localSheetId="1">'Forma 4'!$F$231</definedName>
    <definedName name="VAS073_F_Vartotojuinfor431GeriamojoVandens">'Forma 4'!$F$231</definedName>
    <definedName name="VAS073_F_Vartotojuinfor432GeriamojoVandens" localSheetId="1">'Forma 4'!$G$231</definedName>
    <definedName name="VAS073_F_Vartotojuinfor432GeriamojoVandens">'Forma 4'!$G$231</definedName>
    <definedName name="VAS073_F_Vartotojuinfor433GeriamojoVandens" localSheetId="1">'Forma 4'!$H$231</definedName>
    <definedName name="VAS073_F_Vartotojuinfor433GeriamojoVandens">'Forma 4'!$H$231</definedName>
    <definedName name="VAS073_F_Vartotojuinfor43IsViso" localSheetId="1">'Forma 4'!$E$231</definedName>
    <definedName name="VAS073_F_Vartotojuinfor43IsViso">'Forma 4'!$E$231</definedName>
    <definedName name="VAS073_F_Vartotojuinfor441NuotekuSurinkimas" localSheetId="1">'Forma 4'!$J$231</definedName>
    <definedName name="VAS073_F_Vartotojuinfor441NuotekuSurinkimas">'Forma 4'!$J$231</definedName>
    <definedName name="VAS073_F_Vartotojuinfor442NuotekuValymas" localSheetId="1">'Forma 4'!$K$231</definedName>
    <definedName name="VAS073_F_Vartotojuinfor442NuotekuValymas">'Forma 4'!$K$231</definedName>
    <definedName name="VAS073_F_Vartotojuinfor443NuotekuDumblo" localSheetId="1">'Forma 4'!$L$231</definedName>
    <definedName name="VAS073_F_Vartotojuinfor443NuotekuDumblo">'Forma 4'!$L$231</definedName>
    <definedName name="VAS073_F_Vartotojuinfor44IsViso" localSheetId="1">'Forma 4'!$I$231</definedName>
    <definedName name="VAS073_F_Vartotojuinfor44IsViso">'Forma 4'!$I$231</definedName>
    <definedName name="VAS073_F_Vartotojuinfor45PavirsiniuNuoteku" localSheetId="1">'Forma 4'!$M$231</definedName>
    <definedName name="VAS073_F_Vartotojuinfor45PavirsiniuNuoteku">'Forma 4'!$M$231</definedName>
    <definedName name="VAS073_F_Vartotojuinfor46KitosReguliuojamosios" localSheetId="1">'Forma 4'!$N$231</definedName>
    <definedName name="VAS073_F_Vartotojuinfor46KitosReguliuojamosios">'Forma 4'!$N$231</definedName>
    <definedName name="VAS073_F_Vartotojuinfor47KitosVeiklos" localSheetId="1">'Forma 4'!$Q$231</definedName>
    <definedName name="VAS073_F_Vartotojuinfor47KitosVeiklos">'Forma 4'!$Q$231</definedName>
    <definedName name="VAS073_F_Vartotojuinfor4Apskaitosveikla1" localSheetId="1">'Forma 4'!$O$231</definedName>
    <definedName name="VAS073_F_Vartotojuinfor4Apskaitosveikla1">'Forma 4'!$O$231</definedName>
    <definedName name="VAS073_F_Vartotojuinfor4Kitareguliuoja1" localSheetId="1">'Forma 4'!$P$231</definedName>
    <definedName name="VAS073_F_Vartotojuinfor4Kitareguliuoja1">'Forma 4'!$P$231</definedName>
    <definedName name="VAS073_F_Verslovienetop11IS" localSheetId="1">'Forma 4'!$D$242</definedName>
    <definedName name="VAS073_F_Verslovienetop11IS">'Forma 4'!$D$242</definedName>
    <definedName name="VAS073_F_Verslovienetop131GeriamojoVandens" localSheetId="1">'Forma 4'!$F$242</definedName>
    <definedName name="VAS073_F_Verslovienetop131GeriamojoVandens">'Forma 4'!$F$242</definedName>
    <definedName name="VAS073_F_Verslovienetop132GeriamojoVandens" localSheetId="1">'Forma 4'!$G$242</definedName>
    <definedName name="VAS073_F_Verslovienetop132GeriamojoVandens">'Forma 4'!$G$242</definedName>
    <definedName name="VAS073_F_Verslovienetop133GeriamojoVandens" localSheetId="1">'Forma 4'!$H$242</definedName>
    <definedName name="VAS073_F_Verslovienetop133GeriamojoVandens">'Forma 4'!$H$242</definedName>
    <definedName name="VAS073_F_Verslovienetop13IsViso" localSheetId="1">'Forma 4'!$E$242</definedName>
    <definedName name="VAS073_F_Verslovienetop13IsViso">'Forma 4'!$E$242</definedName>
    <definedName name="VAS073_F_Verslovienetop141NuotekuSurinkimas" localSheetId="1">'Forma 4'!$J$242</definedName>
    <definedName name="VAS073_F_Verslovienetop141NuotekuSurinkimas">'Forma 4'!$J$242</definedName>
    <definedName name="VAS073_F_Verslovienetop142NuotekuValymas" localSheetId="1">'Forma 4'!$K$242</definedName>
    <definedName name="VAS073_F_Verslovienetop142NuotekuValymas">'Forma 4'!$K$242</definedName>
    <definedName name="VAS073_F_Verslovienetop143NuotekuDumblo" localSheetId="1">'Forma 4'!$L$242</definedName>
    <definedName name="VAS073_F_Verslovienetop143NuotekuDumblo">'Forma 4'!$L$242</definedName>
    <definedName name="VAS073_F_Verslovienetop14IsViso" localSheetId="1">'Forma 4'!$I$242</definedName>
    <definedName name="VAS073_F_Verslovienetop14IsViso">'Forma 4'!$I$242</definedName>
    <definedName name="VAS073_F_Verslovienetop15PavirsiniuNuoteku" localSheetId="1">'Forma 4'!$M$242</definedName>
    <definedName name="VAS073_F_Verslovienetop15PavirsiniuNuoteku">'Forma 4'!$M$242</definedName>
    <definedName name="VAS073_F_Verslovienetop16KitosReguliuojamosios" localSheetId="1">'Forma 4'!$N$242</definedName>
    <definedName name="VAS073_F_Verslovienetop16KitosReguliuojamosios">'Forma 4'!$N$242</definedName>
    <definedName name="VAS073_F_Verslovienetop17KitosVeiklos" localSheetId="1">'Forma 4'!$Q$242</definedName>
    <definedName name="VAS073_F_Verslovienetop17KitosVeiklos">'Forma 4'!$Q$242</definedName>
    <definedName name="VAS073_F_Verslovienetop1Apskaitosveikla1" localSheetId="1">'Forma 4'!$O$242</definedName>
    <definedName name="VAS073_F_Verslovienetop1Apskaitosveikla1">'Forma 4'!$O$242</definedName>
    <definedName name="VAS073_F_Verslovienetop1Kitareguliuoja1" localSheetId="1">'Forma 4'!$P$242</definedName>
    <definedName name="VAS073_F_Verslovienetop1Kitareguliuoja1">'Forma 4'!$P$242</definedName>
    <definedName name="VAS073_F_Verslovienetui11IS" localSheetId="1">'Forma 4'!$D$243</definedName>
    <definedName name="VAS073_F_Verslovienetui11IS">'Forma 4'!$D$243</definedName>
    <definedName name="VAS073_F_Verslovienetui131GeriamojoVandens" localSheetId="1">'Forma 4'!$F$243</definedName>
    <definedName name="VAS073_F_Verslovienetui131GeriamojoVandens">'Forma 4'!$F$243</definedName>
    <definedName name="VAS073_F_Verslovienetui132GeriamojoVandens" localSheetId="1">'Forma 4'!$G$243</definedName>
    <definedName name="VAS073_F_Verslovienetui132GeriamojoVandens">'Forma 4'!$G$243</definedName>
    <definedName name="VAS073_F_Verslovienetui133GeriamojoVandens" localSheetId="1">'Forma 4'!$H$243</definedName>
    <definedName name="VAS073_F_Verslovienetui133GeriamojoVandens">'Forma 4'!$H$243</definedName>
    <definedName name="VAS073_F_Verslovienetui13IsViso" localSheetId="1">'Forma 4'!$E$243</definedName>
    <definedName name="VAS073_F_Verslovienetui13IsViso">'Forma 4'!$E$243</definedName>
    <definedName name="VAS073_F_Verslovienetui141NuotekuSurinkimas" localSheetId="1">'Forma 4'!$J$243</definedName>
    <definedName name="VAS073_F_Verslovienetui141NuotekuSurinkimas">'Forma 4'!$J$243</definedName>
    <definedName name="VAS073_F_Verslovienetui142NuotekuValymas" localSheetId="1">'Forma 4'!$K$243</definedName>
    <definedName name="VAS073_F_Verslovienetui142NuotekuValymas">'Forma 4'!$K$243</definedName>
    <definedName name="VAS073_F_Verslovienetui143NuotekuDumblo" localSheetId="1">'Forma 4'!$L$243</definedName>
    <definedName name="VAS073_F_Verslovienetui143NuotekuDumblo">'Forma 4'!$L$243</definedName>
    <definedName name="VAS073_F_Verslovienetui14IsViso" localSheetId="1">'Forma 4'!$I$243</definedName>
    <definedName name="VAS073_F_Verslovienetui14IsViso">'Forma 4'!$I$243</definedName>
    <definedName name="VAS073_F_Verslovienetui15PavirsiniuNuoteku" localSheetId="1">'Forma 4'!$M$243</definedName>
    <definedName name="VAS073_F_Verslovienetui15PavirsiniuNuoteku">'Forma 4'!$M$243</definedName>
    <definedName name="VAS073_F_Verslovienetui16KitosReguliuojamosios" localSheetId="1">'Forma 4'!$N$243</definedName>
    <definedName name="VAS073_F_Verslovienetui16KitosReguliuojamosios">'Forma 4'!$N$243</definedName>
    <definedName name="VAS073_F_Verslovienetui17KitosVeiklos" localSheetId="1">'Forma 4'!$Q$243</definedName>
    <definedName name="VAS073_F_Verslovienetui17KitosVeiklos">'Forma 4'!$Q$243</definedName>
    <definedName name="VAS073_F_Verslovienetui1Apskaitosveikla1" localSheetId="1">'Forma 4'!$O$243</definedName>
    <definedName name="VAS073_F_Verslovienetui1Apskaitosveikla1">'Forma 4'!$O$243</definedName>
    <definedName name="VAS073_F_Verslovienetui1Kitareguliuoja1" localSheetId="1">'Forma 4'!$P$243</definedName>
    <definedName name="VAS073_F_Verslovienetui1Kitareguliuoja1">'Forma 4'!$P$243</definedName>
    <definedName name="VAS073_F_Visospaskirsto11IS" localSheetId="1">'Forma 4'!$D$23</definedName>
    <definedName name="VAS073_F_Visospaskirsto11IS">'Forma 4'!$D$23</definedName>
    <definedName name="VAS073_F_Visospaskirsto131GeriamojoVandens" localSheetId="1">'Forma 4'!$F$23</definedName>
    <definedName name="VAS073_F_Visospaskirsto131GeriamojoVandens">'Forma 4'!$F$23</definedName>
    <definedName name="VAS073_F_Visospaskirsto132GeriamojoVandens" localSheetId="1">'Forma 4'!$G$23</definedName>
    <definedName name="VAS073_F_Visospaskirsto132GeriamojoVandens">'Forma 4'!$G$23</definedName>
    <definedName name="VAS073_F_Visospaskirsto133GeriamojoVandens" localSheetId="1">'Forma 4'!$H$23</definedName>
    <definedName name="VAS073_F_Visospaskirsto133GeriamojoVandens">'Forma 4'!$H$23</definedName>
    <definedName name="VAS073_F_Visospaskirsto13IsViso" localSheetId="1">'Forma 4'!$E$23</definedName>
    <definedName name="VAS073_F_Visospaskirsto13IsViso">'Forma 4'!$E$23</definedName>
    <definedName name="VAS073_F_Visospaskirsto141NuotekuSurinkimas" localSheetId="1">'Forma 4'!$J$23</definedName>
    <definedName name="VAS073_F_Visospaskirsto141NuotekuSurinkimas">'Forma 4'!$J$23</definedName>
    <definedName name="VAS073_F_Visospaskirsto142NuotekuValymas" localSheetId="1">'Forma 4'!$K$23</definedName>
    <definedName name="VAS073_F_Visospaskirsto142NuotekuValymas">'Forma 4'!$K$23</definedName>
    <definedName name="VAS073_F_Visospaskirsto143NuotekuDumblo" localSheetId="1">'Forma 4'!$L$23</definedName>
    <definedName name="VAS073_F_Visospaskirsto143NuotekuDumblo">'Forma 4'!$L$23</definedName>
    <definedName name="VAS073_F_Visospaskirsto14IsViso" localSheetId="1">'Forma 4'!$I$23</definedName>
    <definedName name="VAS073_F_Visospaskirsto14IsViso">'Forma 4'!$I$23</definedName>
    <definedName name="VAS073_F_Visospaskirsto15PavirsiniuNuoteku" localSheetId="1">'Forma 4'!$M$23</definedName>
    <definedName name="VAS073_F_Visospaskirsto15PavirsiniuNuoteku">'Forma 4'!$M$23</definedName>
    <definedName name="VAS073_F_Visospaskirsto16KitosReguliuojamosios" localSheetId="1">'Forma 4'!$N$23</definedName>
    <definedName name="VAS073_F_Visospaskirsto16KitosReguliuojamosios">'Forma 4'!$N$23</definedName>
    <definedName name="VAS073_F_Visospaskirsto17KitosVeiklos" localSheetId="1">'Forma 4'!$Q$23</definedName>
    <definedName name="VAS073_F_Visospaskirsto17KitosVeiklos">'Forma 4'!$Q$23</definedName>
    <definedName name="VAS073_F_Visospaskirsto1Apskaitosveikla1" localSheetId="1">'Forma 4'!$O$23</definedName>
    <definedName name="VAS073_F_Visospaskirsto1Apskaitosveikla1">'Forma 4'!$O$23</definedName>
    <definedName name="VAS073_F_Visospaskirsto1Kitareguliuoja1" localSheetId="1">'Forma 4'!$P$23</definedName>
    <definedName name="VAS073_F_Visospaskirsto1Kitareguliuoja1">'Forma 4'!$P$23</definedName>
    <definedName name="VAS073_F_Zemesnuomosmok11IS" localSheetId="1">'Forma 4'!$D$62</definedName>
    <definedName name="VAS073_F_Zemesnuomosmok11IS">'Forma 4'!$D$62</definedName>
    <definedName name="VAS073_F_Zemesnuomosmok131GeriamojoVandens" localSheetId="1">'Forma 4'!$F$62</definedName>
    <definedName name="VAS073_F_Zemesnuomosmok131GeriamojoVandens">'Forma 4'!$F$62</definedName>
    <definedName name="VAS073_F_Zemesnuomosmok132GeriamojoVandens" localSheetId="1">'Forma 4'!$G$62</definedName>
    <definedName name="VAS073_F_Zemesnuomosmok132GeriamojoVandens">'Forma 4'!$G$62</definedName>
    <definedName name="VAS073_F_Zemesnuomosmok133GeriamojoVandens" localSheetId="1">'Forma 4'!$H$62</definedName>
    <definedName name="VAS073_F_Zemesnuomosmok133GeriamojoVandens">'Forma 4'!$H$62</definedName>
    <definedName name="VAS073_F_Zemesnuomosmok13IsViso" localSheetId="1">'Forma 4'!$E$62</definedName>
    <definedName name="VAS073_F_Zemesnuomosmok13IsViso">'Forma 4'!$E$62</definedName>
    <definedName name="VAS073_F_Zemesnuomosmok141NuotekuSurinkimas" localSheetId="1">'Forma 4'!$J$62</definedName>
    <definedName name="VAS073_F_Zemesnuomosmok141NuotekuSurinkimas">'Forma 4'!$J$62</definedName>
    <definedName name="VAS073_F_Zemesnuomosmok142NuotekuValymas" localSheetId="1">'Forma 4'!$K$62</definedName>
    <definedName name="VAS073_F_Zemesnuomosmok142NuotekuValymas">'Forma 4'!$K$62</definedName>
    <definedName name="VAS073_F_Zemesnuomosmok143NuotekuDumblo" localSheetId="1">'Forma 4'!$L$62</definedName>
    <definedName name="VAS073_F_Zemesnuomosmok143NuotekuDumblo">'Forma 4'!$L$62</definedName>
    <definedName name="VAS073_F_Zemesnuomosmok14IsViso" localSheetId="1">'Forma 4'!$I$62</definedName>
    <definedName name="VAS073_F_Zemesnuomosmok14IsViso">'Forma 4'!$I$62</definedName>
    <definedName name="VAS073_F_Zemesnuomosmok15PavirsiniuNuoteku" localSheetId="1">'Forma 4'!$M$62</definedName>
    <definedName name="VAS073_F_Zemesnuomosmok15PavirsiniuNuoteku">'Forma 4'!$M$62</definedName>
    <definedName name="VAS073_F_Zemesnuomosmok16KitosReguliuojamosios" localSheetId="1">'Forma 4'!$N$62</definedName>
    <definedName name="VAS073_F_Zemesnuomosmok16KitosReguliuojamosios">'Forma 4'!$N$62</definedName>
    <definedName name="VAS073_F_Zemesnuomosmok17KitosVeiklos" localSheetId="1">'Forma 4'!$Q$62</definedName>
    <definedName name="VAS073_F_Zemesnuomosmok17KitosVeiklos">'Forma 4'!$Q$62</definedName>
    <definedName name="VAS073_F_Zemesnuomosmok1Apskaitosveikla1" localSheetId="1">'Forma 4'!$O$62</definedName>
    <definedName name="VAS073_F_Zemesnuomosmok1Apskaitosveikla1">'Forma 4'!$O$62</definedName>
    <definedName name="VAS073_F_Zemesnuomosmok1Kitareguliuoja1" localSheetId="1">'Forma 4'!$P$62</definedName>
    <definedName name="VAS073_F_Zemesnuomosmok1Kitareguliuoja1">'Forma 4'!$P$62</definedName>
    <definedName name="VAS073_F_Zemesnuomosmok21IS" localSheetId="1">'Forma 4'!$D$116</definedName>
    <definedName name="VAS073_F_Zemesnuomosmok21IS">'Forma 4'!$D$116</definedName>
    <definedName name="VAS073_F_Zemesnuomosmok231GeriamojoVandens" localSheetId="1">'Forma 4'!$F$116</definedName>
    <definedName name="VAS073_F_Zemesnuomosmok231GeriamojoVandens">'Forma 4'!$F$116</definedName>
    <definedName name="VAS073_F_Zemesnuomosmok232GeriamojoVandens" localSheetId="1">'Forma 4'!$G$116</definedName>
    <definedName name="VAS073_F_Zemesnuomosmok232GeriamojoVandens">'Forma 4'!$G$116</definedName>
    <definedName name="VAS073_F_Zemesnuomosmok233GeriamojoVandens" localSheetId="1">'Forma 4'!$H$116</definedName>
    <definedName name="VAS073_F_Zemesnuomosmok233GeriamojoVandens">'Forma 4'!$H$116</definedName>
    <definedName name="VAS073_F_Zemesnuomosmok23IsViso" localSheetId="1">'Forma 4'!$E$116</definedName>
    <definedName name="VAS073_F_Zemesnuomosmok23IsViso">'Forma 4'!$E$116</definedName>
    <definedName name="VAS073_F_Zemesnuomosmok241NuotekuSurinkimas" localSheetId="1">'Forma 4'!$J$116</definedName>
    <definedName name="VAS073_F_Zemesnuomosmok241NuotekuSurinkimas">'Forma 4'!$J$116</definedName>
    <definedName name="VAS073_F_Zemesnuomosmok242NuotekuValymas" localSheetId="1">'Forma 4'!$K$116</definedName>
    <definedName name="VAS073_F_Zemesnuomosmok242NuotekuValymas">'Forma 4'!$K$116</definedName>
    <definedName name="VAS073_F_Zemesnuomosmok243NuotekuDumblo" localSheetId="1">'Forma 4'!$L$116</definedName>
    <definedName name="VAS073_F_Zemesnuomosmok243NuotekuDumblo">'Forma 4'!$L$116</definedName>
    <definedName name="VAS073_F_Zemesnuomosmok24IsViso" localSheetId="1">'Forma 4'!$I$116</definedName>
    <definedName name="VAS073_F_Zemesnuomosmok24IsViso">'Forma 4'!$I$116</definedName>
    <definedName name="VAS073_F_Zemesnuomosmok25PavirsiniuNuoteku" localSheetId="1">'Forma 4'!$M$116</definedName>
    <definedName name="VAS073_F_Zemesnuomosmok25PavirsiniuNuoteku">'Forma 4'!$M$116</definedName>
    <definedName name="VAS073_F_Zemesnuomosmok26KitosReguliuojamosios" localSheetId="1">'Forma 4'!$N$116</definedName>
    <definedName name="VAS073_F_Zemesnuomosmok26KitosReguliuojamosios">'Forma 4'!$N$116</definedName>
    <definedName name="VAS073_F_Zemesnuomosmok27KitosVeiklos" localSheetId="1">'Forma 4'!$Q$116</definedName>
    <definedName name="VAS073_F_Zemesnuomosmok27KitosVeiklos">'Forma 4'!$Q$116</definedName>
    <definedName name="VAS073_F_Zemesnuomosmok2Apskaitosveikla1" localSheetId="1">'Forma 4'!$O$116</definedName>
    <definedName name="VAS073_F_Zemesnuomosmok2Apskaitosveikla1">'Forma 4'!$O$116</definedName>
    <definedName name="VAS073_F_Zemesnuomosmok2Kitareguliuoja1" localSheetId="1">'Forma 4'!$P$116</definedName>
    <definedName name="VAS073_F_Zemesnuomosmok2Kitareguliuoja1">'Forma 4'!$P$116</definedName>
    <definedName name="VAS073_F_Zemesnuomosmok31IS" localSheetId="1">'Forma 4'!$D$168</definedName>
    <definedName name="VAS073_F_Zemesnuomosmok31IS">'Forma 4'!$D$168</definedName>
    <definedName name="VAS073_F_Zemesnuomosmok331GeriamojoVandens" localSheetId="1">'Forma 4'!$F$168</definedName>
    <definedName name="VAS073_F_Zemesnuomosmok331GeriamojoVandens">'Forma 4'!$F$168</definedName>
    <definedName name="VAS073_F_Zemesnuomosmok332GeriamojoVandens" localSheetId="1">'Forma 4'!$G$168</definedName>
    <definedName name="VAS073_F_Zemesnuomosmok332GeriamojoVandens">'Forma 4'!$G$168</definedName>
    <definedName name="VAS073_F_Zemesnuomosmok333GeriamojoVandens" localSheetId="1">'Forma 4'!$H$168</definedName>
    <definedName name="VAS073_F_Zemesnuomosmok333GeriamojoVandens">'Forma 4'!$H$168</definedName>
    <definedName name="VAS073_F_Zemesnuomosmok33IsViso" localSheetId="1">'Forma 4'!$E$168</definedName>
    <definedName name="VAS073_F_Zemesnuomosmok33IsViso">'Forma 4'!$E$168</definedName>
    <definedName name="VAS073_F_Zemesnuomosmok341NuotekuSurinkimas" localSheetId="1">'Forma 4'!$J$168</definedName>
    <definedName name="VAS073_F_Zemesnuomosmok341NuotekuSurinkimas">'Forma 4'!$J$168</definedName>
    <definedName name="VAS073_F_Zemesnuomosmok342NuotekuValymas" localSheetId="1">'Forma 4'!$K$168</definedName>
    <definedName name="VAS073_F_Zemesnuomosmok342NuotekuValymas">'Forma 4'!$K$168</definedName>
    <definedName name="VAS073_F_Zemesnuomosmok343NuotekuDumblo" localSheetId="1">'Forma 4'!$L$168</definedName>
    <definedName name="VAS073_F_Zemesnuomosmok343NuotekuDumblo">'Forma 4'!$L$168</definedName>
    <definedName name="VAS073_F_Zemesnuomosmok34IsViso" localSheetId="1">'Forma 4'!$I$168</definedName>
    <definedName name="VAS073_F_Zemesnuomosmok34IsViso">'Forma 4'!$I$168</definedName>
    <definedName name="VAS073_F_Zemesnuomosmok35PavirsiniuNuoteku" localSheetId="1">'Forma 4'!$M$168</definedName>
    <definedName name="VAS073_F_Zemesnuomosmok35PavirsiniuNuoteku">'Forma 4'!$M$168</definedName>
    <definedName name="VAS073_F_Zemesnuomosmok36KitosReguliuojamosios" localSheetId="1">'Forma 4'!$N$168</definedName>
    <definedName name="VAS073_F_Zemesnuomosmok36KitosReguliuojamosios">'Forma 4'!$N$168</definedName>
    <definedName name="VAS073_F_Zemesnuomosmok37KitosVeiklos" localSheetId="1">'Forma 4'!$Q$168</definedName>
    <definedName name="VAS073_F_Zemesnuomosmok37KitosVeiklos">'Forma 4'!$Q$168</definedName>
    <definedName name="VAS073_F_Zemesnuomosmok3Apskaitosveikla1" localSheetId="1">'Forma 4'!$O$168</definedName>
    <definedName name="VAS073_F_Zemesnuomosmok3Apskaitosveikla1">'Forma 4'!$O$168</definedName>
    <definedName name="VAS073_F_Zemesnuomosmok3Kitareguliuoja1" localSheetId="1">'Forma 4'!$P$168</definedName>
    <definedName name="VAS073_F_Zemesnuomosmok3Kitareguliuoja1">'Forma 4'!$P$168</definedName>
    <definedName name="VAS073_F_Zemesnuomosmok41IS" localSheetId="1">'Forma 4'!$D$213</definedName>
    <definedName name="VAS073_F_Zemesnuomosmok41IS">'Forma 4'!$D$213</definedName>
    <definedName name="VAS073_F_Zemesnuomosmok431GeriamojoVandens" localSheetId="1">'Forma 4'!$F$213</definedName>
    <definedName name="VAS073_F_Zemesnuomosmok431GeriamojoVandens">'Forma 4'!$F$213</definedName>
    <definedName name="VAS073_F_Zemesnuomosmok432GeriamojoVandens" localSheetId="1">'Forma 4'!$G$213</definedName>
    <definedName name="VAS073_F_Zemesnuomosmok432GeriamojoVandens">'Forma 4'!$G$213</definedName>
    <definedName name="VAS073_F_Zemesnuomosmok433GeriamojoVandens" localSheetId="1">'Forma 4'!$H$213</definedName>
    <definedName name="VAS073_F_Zemesnuomosmok433GeriamojoVandens">'Forma 4'!$H$213</definedName>
    <definedName name="VAS073_F_Zemesnuomosmok43IsViso" localSheetId="1">'Forma 4'!$E$213</definedName>
    <definedName name="VAS073_F_Zemesnuomosmok43IsViso">'Forma 4'!$E$213</definedName>
    <definedName name="VAS073_F_Zemesnuomosmok441NuotekuSurinkimas" localSheetId="1">'Forma 4'!$J$213</definedName>
    <definedName name="VAS073_F_Zemesnuomosmok441NuotekuSurinkimas">'Forma 4'!$J$213</definedName>
    <definedName name="VAS073_F_Zemesnuomosmok442NuotekuValymas" localSheetId="1">'Forma 4'!$K$213</definedName>
    <definedName name="VAS073_F_Zemesnuomosmok442NuotekuValymas">'Forma 4'!$K$213</definedName>
    <definedName name="VAS073_F_Zemesnuomosmok443NuotekuDumblo" localSheetId="1">'Forma 4'!$L$213</definedName>
    <definedName name="VAS073_F_Zemesnuomosmok443NuotekuDumblo">'Forma 4'!$L$213</definedName>
    <definedName name="VAS073_F_Zemesnuomosmok44IsViso" localSheetId="1">'Forma 4'!$I$213</definedName>
    <definedName name="VAS073_F_Zemesnuomosmok44IsViso">'Forma 4'!$I$213</definedName>
    <definedName name="VAS073_F_Zemesnuomosmok45PavirsiniuNuoteku" localSheetId="1">'Forma 4'!$M$213</definedName>
    <definedName name="VAS073_F_Zemesnuomosmok45PavirsiniuNuoteku">'Forma 4'!$M$213</definedName>
    <definedName name="VAS073_F_Zemesnuomosmok46KitosReguliuojamosios" localSheetId="1">'Forma 4'!$N$213</definedName>
    <definedName name="VAS073_F_Zemesnuomosmok46KitosReguliuojamosios">'Forma 4'!$N$213</definedName>
    <definedName name="VAS073_F_Zemesnuomosmok47KitosVeiklos" localSheetId="1">'Forma 4'!$Q$213</definedName>
    <definedName name="VAS073_F_Zemesnuomosmok47KitosVeiklos">'Forma 4'!$Q$213</definedName>
    <definedName name="VAS073_F_Zemesnuomosmok4Apskaitosveikla1" localSheetId="1">'Forma 4'!$O$213</definedName>
    <definedName name="VAS073_F_Zemesnuomosmok4Apskaitosveikla1">'Forma 4'!$O$213</definedName>
    <definedName name="VAS073_F_Zemesnuomosmok4Kitareguliuoja1" localSheetId="1">'Forma 4'!$P$213</definedName>
    <definedName name="VAS073_F_Zemesnuomosmok4Kitareguliuoja1">'Forma 4'!$P$213</definedName>
    <definedName name="VAS073_F_Zyminiomokesci11IS" localSheetId="1">'Forma 4'!$D$70</definedName>
    <definedName name="VAS073_F_Zyminiomokesci11IS">'Forma 4'!$D$70</definedName>
    <definedName name="VAS073_F_Zyminiomokesci131GeriamojoVandens" localSheetId="1">'Forma 4'!$F$70</definedName>
    <definedName name="VAS073_F_Zyminiomokesci131GeriamojoVandens">'Forma 4'!$F$70</definedName>
    <definedName name="VAS073_F_Zyminiomokesci132GeriamojoVandens" localSheetId="1">'Forma 4'!$G$70</definedName>
    <definedName name="VAS073_F_Zyminiomokesci132GeriamojoVandens">'Forma 4'!$G$70</definedName>
    <definedName name="VAS073_F_Zyminiomokesci133GeriamojoVandens" localSheetId="1">'Forma 4'!$H$70</definedName>
    <definedName name="VAS073_F_Zyminiomokesci133GeriamojoVandens">'Forma 4'!$H$70</definedName>
    <definedName name="VAS073_F_Zyminiomokesci13IsViso" localSheetId="1">'Forma 4'!$E$70</definedName>
    <definedName name="VAS073_F_Zyminiomokesci13IsViso">'Forma 4'!$E$70</definedName>
    <definedName name="VAS073_F_Zyminiomokesci141NuotekuSurinkimas" localSheetId="1">'Forma 4'!$J$70</definedName>
    <definedName name="VAS073_F_Zyminiomokesci141NuotekuSurinkimas">'Forma 4'!$J$70</definedName>
    <definedName name="VAS073_F_Zyminiomokesci142NuotekuValymas" localSheetId="1">'Forma 4'!$K$70</definedName>
    <definedName name="VAS073_F_Zyminiomokesci142NuotekuValymas">'Forma 4'!$K$70</definedName>
    <definedName name="VAS073_F_Zyminiomokesci143NuotekuDumblo" localSheetId="1">'Forma 4'!$L$70</definedName>
    <definedName name="VAS073_F_Zyminiomokesci143NuotekuDumblo">'Forma 4'!$L$70</definedName>
    <definedName name="VAS073_F_Zyminiomokesci14IsViso" localSheetId="1">'Forma 4'!$I$70</definedName>
    <definedName name="VAS073_F_Zyminiomokesci14IsViso">'Forma 4'!$I$70</definedName>
    <definedName name="VAS073_F_Zyminiomokesci15PavirsiniuNuoteku" localSheetId="1">'Forma 4'!$M$70</definedName>
    <definedName name="VAS073_F_Zyminiomokesci15PavirsiniuNuoteku">'Forma 4'!$M$70</definedName>
    <definedName name="VAS073_F_Zyminiomokesci16KitosReguliuojamosios" localSheetId="1">'Forma 4'!$N$70</definedName>
    <definedName name="VAS073_F_Zyminiomokesci16KitosReguliuojamosios">'Forma 4'!$N$70</definedName>
    <definedName name="VAS073_F_Zyminiomokesci17KitosVeiklos" localSheetId="1">'Forma 4'!$Q$70</definedName>
    <definedName name="VAS073_F_Zyminiomokesci17KitosVeiklos">'Forma 4'!$Q$70</definedName>
    <definedName name="VAS073_F_Zyminiomokesci1Apskaitosveikla1" localSheetId="1">'Forma 4'!$O$70</definedName>
    <definedName name="VAS073_F_Zyminiomokesci1Apskaitosveikla1">'Forma 4'!$O$70</definedName>
    <definedName name="VAS073_F_Zyminiomokesci1Kitareguliuoja1" localSheetId="1">'Forma 4'!$P$70</definedName>
    <definedName name="VAS073_F_Zyminiomokesci1Kitareguliuoja1">'Forma 4'!$P$70</definedName>
    <definedName name="VAS073_F_Zyminiomokesci21IS" localSheetId="1">'Forma 4'!$D$123</definedName>
    <definedName name="VAS073_F_Zyminiomokesci21IS">'Forma 4'!$D$123</definedName>
    <definedName name="VAS073_F_Zyminiomokesci231GeriamojoVandens" localSheetId="1">'Forma 4'!$F$123</definedName>
    <definedName name="VAS073_F_Zyminiomokesci231GeriamojoVandens">'Forma 4'!$F$123</definedName>
    <definedName name="VAS073_F_Zyminiomokesci232GeriamojoVandens" localSheetId="1">'Forma 4'!$G$123</definedName>
    <definedName name="VAS073_F_Zyminiomokesci232GeriamojoVandens">'Forma 4'!$G$123</definedName>
    <definedName name="VAS073_F_Zyminiomokesci233GeriamojoVandens" localSheetId="1">'Forma 4'!$H$123</definedName>
    <definedName name="VAS073_F_Zyminiomokesci233GeriamojoVandens">'Forma 4'!$H$123</definedName>
    <definedName name="VAS073_F_Zyminiomokesci23IsViso" localSheetId="1">'Forma 4'!$E$123</definedName>
    <definedName name="VAS073_F_Zyminiomokesci23IsViso">'Forma 4'!$E$123</definedName>
    <definedName name="VAS073_F_Zyminiomokesci241NuotekuSurinkimas" localSheetId="1">'Forma 4'!$J$123</definedName>
    <definedName name="VAS073_F_Zyminiomokesci241NuotekuSurinkimas">'Forma 4'!$J$123</definedName>
    <definedName name="VAS073_F_Zyminiomokesci242NuotekuValymas" localSheetId="1">'Forma 4'!$K$123</definedName>
    <definedName name="VAS073_F_Zyminiomokesci242NuotekuValymas">'Forma 4'!$K$123</definedName>
    <definedName name="VAS073_F_Zyminiomokesci243NuotekuDumblo" localSheetId="1">'Forma 4'!$L$123</definedName>
    <definedName name="VAS073_F_Zyminiomokesci243NuotekuDumblo">'Forma 4'!$L$123</definedName>
    <definedName name="VAS073_F_Zyminiomokesci24IsViso" localSheetId="1">'Forma 4'!$I$123</definedName>
    <definedName name="VAS073_F_Zyminiomokesci24IsViso">'Forma 4'!$I$123</definedName>
    <definedName name="VAS073_F_Zyminiomokesci25PavirsiniuNuoteku" localSheetId="1">'Forma 4'!$M$123</definedName>
    <definedName name="VAS073_F_Zyminiomokesci25PavirsiniuNuoteku">'Forma 4'!$M$123</definedName>
    <definedName name="VAS073_F_Zyminiomokesci26KitosReguliuojamosios" localSheetId="1">'Forma 4'!$N$123</definedName>
    <definedName name="VAS073_F_Zyminiomokesci26KitosReguliuojamosios">'Forma 4'!$N$123</definedName>
    <definedName name="VAS073_F_Zyminiomokesci27KitosVeiklos" localSheetId="1">'Forma 4'!$Q$123</definedName>
    <definedName name="VAS073_F_Zyminiomokesci27KitosVeiklos">'Forma 4'!$Q$123</definedName>
    <definedName name="VAS073_F_Zyminiomokesci2Apskaitosveikla1" localSheetId="1">'Forma 4'!$O$123</definedName>
    <definedName name="VAS073_F_Zyminiomokesci2Apskaitosveikla1">'Forma 4'!$O$123</definedName>
    <definedName name="VAS073_F_Zyminiomokesci2Kitareguliuoja1" localSheetId="1">'Forma 4'!$P$123</definedName>
    <definedName name="VAS073_F_Zyminiomokesci2Kitareguliuoja1">'Forma 4'!$P$123</definedName>
    <definedName name="VAS073_F_Zyminiomokesci31IS" localSheetId="1">'Forma 4'!$D$175</definedName>
    <definedName name="VAS073_F_Zyminiomokesci31IS">'Forma 4'!$D$175</definedName>
    <definedName name="VAS073_F_Zyminiomokesci331GeriamojoVandens" localSheetId="1">'Forma 4'!$F$175</definedName>
    <definedName name="VAS073_F_Zyminiomokesci331GeriamojoVandens">'Forma 4'!$F$175</definedName>
    <definedName name="VAS073_F_Zyminiomokesci332GeriamojoVandens" localSheetId="1">'Forma 4'!$G$175</definedName>
    <definedName name="VAS073_F_Zyminiomokesci332GeriamojoVandens">'Forma 4'!$G$175</definedName>
    <definedName name="VAS073_F_Zyminiomokesci333GeriamojoVandens" localSheetId="1">'Forma 4'!$H$175</definedName>
    <definedName name="VAS073_F_Zyminiomokesci333GeriamojoVandens">'Forma 4'!$H$175</definedName>
    <definedName name="VAS073_F_Zyminiomokesci33IsViso" localSheetId="1">'Forma 4'!$E$175</definedName>
    <definedName name="VAS073_F_Zyminiomokesci33IsViso">'Forma 4'!$E$175</definedName>
    <definedName name="VAS073_F_Zyminiomokesci341NuotekuSurinkimas" localSheetId="1">'Forma 4'!$J$175</definedName>
    <definedName name="VAS073_F_Zyminiomokesci341NuotekuSurinkimas">'Forma 4'!$J$175</definedName>
    <definedName name="VAS073_F_Zyminiomokesci342NuotekuValymas" localSheetId="1">'Forma 4'!$K$175</definedName>
    <definedName name="VAS073_F_Zyminiomokesci342NuotekuValymas">'Forma 4'!$K$175</definedName>
    <definedName name="VAS073_F_Zyminiomokesci343NuotekuDumblo" localSheetId="1">'Forma 4'!$L$175</definedName>
    <definedName name="VAS073_F_Zyminiomokesci343NuotekuDumblo">'Forma 4'!$L$175</definedName>
    <definedName name="VAS073_F_Zyminiomokesci34IsViso" localSheetId="1">'Forma 4'!$I$175</definedName>
    <definedName name="VAS073_F_Zyminiomokesci34IsViso">'Forma 4'!$I$175</definedName>
    <definedName name="VAS073_F_Zyminiomokesci35PavirsiniuNuoteku" localSheetId="1">'Forma 4'!$M$175</definedName>
    <definedName name="VAS073_F_Zyminiomokesci35PavirsiniuNuoteku">'Forma 4'!$M$175</definedName>
    <definedName name="VAS073_F_Zyminiomokesci36KitosReguliuojamosios" localSheetId="1">'Forma 4'!$N$175</definedName>
    <definedName name="VAS073_F_Zyminiomokesci36KitosReguliuojamosios">'Forma 4'!$N$175</definedName>
    <definedName name="VAS073_F_Zyminiomokesci37KitosVeiklos" localSheetId="1">'Forma 4'!$Q$175</definedName>
    <definedName name="VAS073_F_Zyminiomokesci37KitosVeiklos">'Forma 4'!$Q$175</definedName>
    <definedName name="VAS073_F_Zyminiomokesci3Apskaitosveikla1" localSheetId="1">'Forma 4'!$O$175</definedName>
    <definedName name="VAS073_F_Zyminiomokesci3Apskaitosveikla1">'Forma 4'!$O$175</definedName>
    <definedName name="VAS073_F_Zyminiomokesci3Kitareguliuoja1" localSheetId="1">'Forma 4'!$P$175</definedName>
    <definedName name="VAS073_F_Zyminiomokesci3Kitareguliuoja1">'Forma 4'!$P$175</definedName>
    <definedName name="VAS073_F_Zyminiomokesci41IS" localSheetId="1">'Forma 4'!$D$220</definedName>
    <definedName name="VAS073_F_Zyminiomokesci41IS">'Forma 4'!$D$220</definedName>
    <definedName name="VAS073_F_Zyminiomokesci431GeriamojoVandens" localSheetId="1">'Forma 4'!$F$220</definedName>
    <definedName name="VAS073_F_Zyminiomokesci431GeriamojoVandens">'Forma 4'!$F$220</definedName>
    <definedName name="VAS073_F_Zyminiomokesci432GeriamojoVandens" localSheetId="1">'Forma 4'!$G$220</definedName>
    <definedName name="VAS073_F_Zyminiomokesci432GeriamojoVandens">'Forma 4'!$G$220</definedName>
    <definedName name="VAS073_F_Zyminiomokesci433GeriamojoVandens" localSheetId="1">'Forma 4'!$H$220</definedName>
    <definedName name="VAS073_F_Zyminiomokesci433GeriamojoVandens">'Forma 4'!$H$220</definedName>
    <definedName name="VAS073_F_Zyminiomokesci43IsViso" localSheetId="1">'Forma 4'!$E$220</definedName>
    <definedName name="VAS073_F_Zyminiomokesci43IsViso">'Forma 4'!$E$220</definedName>
    <definedName name="VAS073_F_Zyminiomokesci441NuotekuSurinkimas" localSheetId="1">'Forma 4'!$J$220</definedName>
    <definedName name="VAS073_F_Zyminiomokesci441NuotekuSurinkimas">'Forma 4'!$J$220</definedName>
    <definedName name="VAS073_F_Zyminiomokesci442NuotekuValymas" localSheetId="1">'Forma 4'!$K$220</definedName>
    <definedName name="VAS073_F_Zyminiomokesci442NuotekuValymas">'Forma 4'!$K$220</definedName>
    <definedName name="VAS073_F_Zyminiomokesci443NuotekuDumblo" localSheetId="1">'Forma 4'!$L$220</definedName>
    <definedName name="VAS073_F_Zyminiomokesci443NuotekuDumblo">'Forma 4'!$L$220</definedName>
    <definedName name="VAS073_F_Zyminiomokesci44IsViso" localSheetId="1">'Forma 4'!$I$220</definedName>
    <definedName name="VAS073_F_Zyminiomokesci44IsViso">'Forma 4'!$I$220</definedName>
    <definedName name="VAS073_F_Zyminiomokesci45PavirsiniuNuoteku" localSheetId="1">'Forma 4'!$M$220</definedName>
    <definedName name="VAS073_F_Zyminiomokesci45PavirsiniuNuoteku">'Forma 4'!$M$220</definedName>
    <definedName name="VAS073_F_Zyminiomokesci46KitosReguliuojamosios" localSheetId="1">'Forma 4'!$N$220</definedName>
    <definedName name="VAS073_F_Zyminiomokesci46KitosReguliuojamosios">'Forma 4'!$N$220</definedName>
    <definedName name="VAS073_F_Zyminiomokesci47KitosVeiklos" localSheetId="1">'Forma 4'!$Q$220</definedName>
    <definedName name="VAS073_F_Zyminiomokesci47KitosVeiklos">'Forma 4'!$Q$220</definedName>
    <definedName name="VAS073_F_Zyminiomokesci4Apskaitosveikla1" localSheetId="1">'Forma 4'!$O$220</definedName>
    <definedName name="VAS073_F_Zyminiomokesci4Apskaitosveikla1">'Forma 4'!$O$220</definedName>
    <definedName name="VAS073_F_Zyminiomokesci4Kitareguliuoja1" localSheetId="1">'Forma 4'!$P$220</definedName>
    <definedName name="VAS073_F_Zyminiomokesci4Kitareguliuoja1">'Forma 4'!$P$220</definedName>
    <definedName name="VAS077_D_Abonentaiirvar1" localSheetId="4">'Forma 8'!$C$95</definedName>
    <definedName name="VAS077_D_Abonentaiirvar1">'Forma 8'!$C$95</definedName>
    <definedName name="VAS077_D_Abonentaiirvar2" localSheetId="4">'Forma 8'!$C$96</definedName>
    <definedName name="VAS077_D_Abonentaiirvar2">'Forma 8'!$C$96</definedName>
    <definedName name="VAS077_D_Abonentaiirvar3" localSheetId="4">'Forma 8'!$C$97</definedName>
    <definedName name="VAS077_D_Abonentaiirvar3">'Forma 8'!$C$97</definedName>
    <definedName name="VAS077_D_Abonentaikurie1" localSheetId="4">'Forma 8'!$C$91</definedName>
    <definedName name="VAS077_D_Abonentaikurie1">'Forma 8'!$C$91</definedName>
    <definedName name="VAS077_D_Abonentaikurie2" localSheetId="4">'Forma 8'!$C$92</definedName>
    <definedName name="VAS077_D_Abonentaikurie2">'Forma 8'!$C$92</definedName>
    <definedName name="VAS077_D_Abonentaikurie3" localSheetId="4">'Forma 8'!$C$93</definedName>
    <definedName name="VAS077_D_Abonentaikurie3">'Forma 8'!$C$93</definedName>
    <definedName name="VAS077_D_Abonentams1" localSheetId="4">'Forma 8'!$C$23</definedName>
    <definedName name="VAS077_D_Abonentams1">'Forma 8'!$C$23</definedName>
    <definedName name="VAS077_D_Abonentamsuznu1" localSheetId="4">'Forma 8'!$C$51</definedName>
    <definedName name="VAS077_D_Abonentamsuznu1">'Forma 8'!$C$51</definedName>
    <definedName name="VAS077_D_Abonentamsuzsu1" localSheetId="4">'Forma 8'!$C$49</definedName>
    <definedName name="VAS077_D_Abonentamsuzsu1">'Forma 8'!$C$49</definedName>
    <definedName name="VAS077_D_Abonentamsuzva1" localSheetId="4">'Forma 8'!$C$50</definedName>
    <definedName name="VAS077_D_Abonentamsuzva1">'Forma 8'!$C$50</definedName>
    <definedName name="VAS077_D_Aptarnaujamuuk1" localSheetId="4">'Forma 8'!$C$82</definedName>
    <definedName name="VAS077_D_Aptarnaujamuuk1">'Forma 8'!$C$82</definedName>
    <definedName name="VAS077_D_Aptarnaujamuuk2" localSheetId="4">'Forma 8'!$C$90</definedName>
    <definedName name="VAS077_D_Aptarnaujamuuk2">'Forma 8'!$C$90</definedName>
    <definedName name="VAS077_D_Aptarnaujamuuk3" localSheetId="4">'Forma 8'!$C$94</definedName>
    <definedName name="VAS077_D_Aptarnaujamuuk3">'Forma 8'!$C$94</definedName>
    <definedName name="VAS077_D_AtaskaitinisLaikotarpis" localSheetId="4">'Forma 8'!$E$9</definedName>
    <definedName name="VAS077_D_AtaskaitinisLaikotarpis">'Forma 8'!$E$9</definedName>
    <definedName name="VAS077_D_Daugiabuciunam1" localSheetId="4">'Forma 8'!$C$30</definedName>
    <definedName name="VAS077_D_Daugiabuciunam1">'Forma 8'!$C$30</definedName>
    <definedName name="VAS077_D_Daugiabuciunam2" localSheetId="4">'Forma 8'!$C$70</definedName>
    <definedName name="VAS077_D_Daugiabuciunam2">'Forma 8'!$C$70</definedName>
    <definedName name="VAS077_D_Daugiabuciuose1" localSheetId="4">'Forma 8'!$C$19</definedName>
    <definedName name="VAS077_D_Daugiabuciuose1">'Forma 8'!$C$19</definedName>
    <definedName name="VAS077_D_Daugiabuciuose2" localSheetId="4">'Forma 8'!$C$44</definedName>
    <definedName name="VAS077_D_Daugiabuciuose2">'Forma 8'!$C$44</definedName>
    <definedName name="VAS077_D_Geriamasisvand1" localSheetId="4">'Forma 8'!$C$10</definedName>
    <definedName name="VAS077_D_Geriamasisvand1">'Forma 8'!$C$10</definedName>
    <definedName name="VAS077_D_Geriamojovande1" localSheetId="4">'Forma 8'!$C$105</definedName>
    <definedName name="VAS077_D_Geriamojovande1">'Forma 8'!$C$105</definedName>
    <definedName name="VAS077_D_Geriamojovande2" localSheetId="4">'Forma 8'!$C$72</definedName>
    <definedName name="VAS077_D_Geriamojovande2">'Forma 8'!$C$72</definedName>
    <definedName name="VAS077_D_Gyventojuskaic1" localSheetId="4">'Forma 8'!$C$80</definedName>
    <definedName name="VAS077_D_Gyventojuskaic1">'Forma 8'!$C$80</definedName>
    <definedName name="VAS077_D_Individualiuos1" localSheetId="4">'Forma 8'!$C$22</definedName>
    <definedName name="VAS077_D_Individualiuos1">'Forma 8'!$C$22</definedName>
    <definedName name="VAS077_D_Individualiuos2" localSheetId="4">'Forma 8'!$C$48</definedName>
    <definedName name="VAS077_D_Individualiuos2">'Forma 8'!$C$48</definedName>
    <definedName name="VAS077_D_Individualiuos3" localSheetId="4">'Forma 8'!$C$85</definedName>
    <definedName name="VAS077_D_Individualiuos3">'Forma 8'!$C$85</definedName>
    <definedName name="VAS077_D_Individualiuos4" localSheetId="4">'Forma 8'!$C$46</definedName>
    <definedName name="VAS077_D_Individualiuos4">'Forma 8'!$C$46</definedName>
    <definedName name="VAS077_D_Individualiuos5" localSheetId="4">'Forma 8'!$C$47</definedName>
    <definedName name="VAS077_D_Individualiuos5">'Forma 8'!$C$47</definedName>
    <definedName name="VAS077_D_Irengtaivadine1" localSheetId="4">'Forma 8'!$F$104</definedName>
    <definedName name="VAS077_D_Irengtaivadine1">'Forma 8'!$F$104</definedName>
    <definedName name="VAS077_D_Isgautopozemin1" localSheetId="4">'Forma 8'!$C$11</definedName>
    <definedName name="VAS077_D_Isgautopozemin1">'Forma 8'!$C$11</definedName>
    <definedName name="VAS077_D_Issioskaiciaus1" localSheetId="4">'Forma 8'!$C$14</definedName>
    <definedName name="VAS077_D_Issioskaiciaus1">'Forma 8'!$C$14</definedName>
    <definedName name="VAS077_D_Issioskaiciaus10" localSheetId="4">'Forma 8'!$C$56</definedName>
    <definedName name="VAS077_D_Issioskaiciaus10">'Forma 8'!$C$56</definedName>
    <definedName name="VAS077_D_Issioskaiciaus11" localSheetId="4">'Forma 8'!$C$68</definedName>
    <definedName name="VAS077_D_Issioskaiciaus11">'Forma 8'!$C$68</definedName>
    <definedName name="VAS077_D_Issioskaiciaus12" localSheetId="4">'Forma 8'!$C$84</definedName>
    <definedName name="VAS077_D_Issioskaiciaus12">'Forma 8'!$C$84</definedName>
    <definedName name="VAS077_D_Issioskaiciaus13" localSheetId="4">'Forma 8'!$C$73</definedName>
    <definedName name="VAS077_D_Issioskaiciaus13">'Forma 8'!$C$73</definedName>
    <definedName name="VAS077_D_Issioskaiciaus14" localSheetId="4">'Forma 8'!$C$75</definedName>
    <definedName name="VAS077_D_Issioskaiciaus14">'Forma 8'!$C$75</definedName>
    <definedName name="VAS077_D_Issioskaiciaus15" localSheetId="4">'Forma 8'!$C$77</definedName>
    <definedName name="VAS077_D_Issioskaiciaus15">'Forma 8'!$C$77</definedName>
    <definedName name="VAS077_D_Issioskaiciaus16" localSheetId="4">'Forma 8'!$C$20</definedName>
    <definedName name="VAS077_D_Issioskaiciaus16">'Forma 8'!$C$20</definedName>
    <definedName name="VAS077_D_Issioskaiciaus2" localSheetId="4">'Forma 8'!$C$15</definedName>
    <definedName name="VAS077_D_Issioskaiciaus2">'Forma 8'!$C$15</definedName>
    <definedName name="VAS077_D_Issioskaiciaus3" localSheetId="4">'Forma 8'!$C$21</definedName>
    <definedName name="VAS077_D_Issioskaiciaus3">'Forma 8'!$C$21</definedName>
    <definedName name="VAS077_D_Issioskaiciaus4" localSheetId="4">'Forma 8'!$C$24</definedName>
    <definedName name="VAS077_D_Issioskaiciaus4">'Forma 8'!$C$24</definedName>
    <definedName name="VAS077_D_Issioskaiciaus5" localSheetId="4">'Forma 8'!$C$28</definedName>
    <definedName name="VAS077_D_Issioskaiciaus5">'Forma 8'!$C$28</definedName>
    <definedName name="VAS077_D_Issioskaiciaus6" localSheetId="4">'Forma 8'!$C$32</definedName>
    <definedName name="VAS077_D_Issioskaiciaus6">'Forma 8'!$C$32</definedName>
    <definedName name="VAS077_D_Issioskaiciaus7" localSheetId="4">'Forma 8'!$C$35</definedName>
    <definedName name="VAS077_D_Issioskaiciaus7">'Forma 8'!$C$35</definedName>
    <definedName name="VAS077_D_Issioskaiciaus8" localSheetId="4">'Forma 8'!$C$45</definedName>
    <definedName name="VAS077_D_Issioskaiciaus8">'Forma 8'!$C$45</definedName>
    <definedName name="VAS077_D_Issioskaiciaus9" localSheetId="4">'Forma 8'!$C$54</definedName>
    <definedName name="VAS077_D_Issioskaiciaus9">'Forma 8'!$C$54</definedName>
    <definedName name="VAS077_D_Isvalytasbuiti1" localSheetId="4">'Forma 8'!$C$39</definedName>
    <definedName name="VAS077_D_Isvalytasbuiti1">'Forma 8'!$C$39</definedName>
    <definedName name="VAS077_D_Isvalytaspavir1" localSheetId="4">'Forma 8'!$C$61</definedName>
    <definedName name="VAS077_D_Isvalytaspavir1">'Forma 8'!$C$61</definedName>
    <definedName name="VAS077_D_Ivadinesirapsk1" localSheetId="4">'Forma 8'!$C$55</definedName>
    <definedName name="VAS077_D_Ivadinesirapsk1">'Forma 8'!$C$55</definedName>
    <definedName name="VAS077_D_Ivadinesirapsk2" localSheetId="4">'Forma 8'!$C$76</definedName>
    <definedName name="VAS077_D_Ivadinesirapsk2">'Forma 8'!$C$76</definedName>
    <definedName name="VAS077_D_Kitiukiosubjek1" localSheetId="4">'Forma 8'!$C$89</definedName>
    <definedName name="VAS077_D_Kitiukiosubjek1">'Forma 8'!$C$89</definedName>
    <definedName name="VAS077_D_Namuukiuskaici1" localSheetId="4">'Forma 8'!$C$81</definedName>
    <definedName name="VAS077_D_Namuukiuskaici1">'Forma 8'!$C$81</definedName>
    <definedName name="VAS077_D_Neapmoketaspav1" localSheetId="4">'Forma 8'!$C$65</definedName>
    <definedName name="VAS077_D_Neapmoketaspav1">'Forma 8'!$C$65</definedName>
    <definedName name="VAS077_D_Neapmoketaspav2" localSheetId="4">'Forma 8'!$C$78</definedName>
    <definedName name="VAS077_D_Neapmoketaspav2">'Forma 8'!$C$78</definedName>
    <definedName name="VAS077_D_Neapskaitytasb1" localSheetId="4">'Forma 8'!$C$53</definedName>
    <definedName name="VAS077_D_Neapskaitytasb1">'Forma 8'!$C$53</definedName>
    <definedName name="VAS077_D_Neapskaitytasv1" localSheetId="4">'Forma 8'!$C$27</definedName>
    <definedName name="VAS077_D_Neapskaitytasv1">'Forma 8'!$C$27</definedName>
    <definedName name="VAS077_D_Neapskaitytasv2" localSheetId="4">'Forma 8'!$C$67</definedName>
    <definedName name="VAS077_D_Neapskaitytasv2">'Forma 8'!$C$67</definedName>
    <definedName name="VAS077_D_Neapskaitytubu1" localSheetId="4">'Forma 8'!$C$74</definedName>
    <definedName name="VAS077_D_Neapskaitytubu1">'Forma 8'!$C$74</definedName>
    <definedName name="VAS077_D_Neirengtaivadi1" localSheetId="4">'Forma 8'!$G$104</definedName>
    <definedName name="VAS077_D_Neirengtaivadi1">'Forma 8'!$G$104</definedName>
    <definedName name="VAS077_D_Netektys1" localSheetId="4">'Forma 8'!$C$66</definedName>
    <definedName name="VAS077_D_Netektys1">'Forma 8'!$C$66</definedName>
    <definedName name="VAS077_D_Nuotekos1" localSheetId="4">'Forma 8'!$C$33</definedName>
    <definedName name="VAS077_D_Nuotekos1">'Forma 8'!$C$33</definedName>
    <definedName name="VAS077_D_Paruostogeriam1" localSheetId="4">'Forma 8'!$C$12</definedName>
    <definedName name="VAS077_D_Paruostogeriam1">'Forma 8'!$C$12</definedName>
    <definedName name="VAS077_D_Patiektogeriam1" localSheetId="4">'Forma 8'!$C$13</definedName>
    <definedName name="VAS077_D_Patiektogeriam1">'Forma 8'!$C$13</definedName>
    <definedName name="VAS077_D_Pavirsinesnuot1" localSheetId="4">'Forma 8'!$C$57</definedName>
    <definedName name="VAS077_D_Pavirsinesnuot1">'Forma 8'!$C$57</definedName>
    <definedName name="VAS077_D_Perpumpuotasbu1" localSheetId="4">'Forma 8'!$C$37</definedName>
    <definedName name="VAS077_D_Perpumpuotasbu1">'Forma 8'!$C$37</definedName>
    <definedName name="VAS077_D_Perpumpuotasbu2" localSheetId="4">'Forma 8'!$C$38</definedName>
    <definedName name="VAS077_D_Perpumpuotasbu2">'Forma 8'!$C$38</definedName>
    <definedName name="VAS077_D_Realizuotasbui1" localSheetId="4">'Forma 8'!$C$41</definedName>
    <definedName name="VAS077_D_Realizuotasbui1">'Forma 8'!$C$41</definedName>
    <definedName name="VAS077_D_Realizuotasger1" localSheetId="4">'Forma 8'!$C$17</definedName>
    <definedName name="VAS077_D_Realizuotasger1">'Forma 8'!$C$17</definedName>
    <definedName name="VAS077_D_Realizuotasger2" localSheetId="4">'Forma 8'!$C$106</definedName>
    <definedName name="VAS077_D_Realizuotasger2">'Forma 8'!$C$106</definedName>
    <definedName name="VAS077_D_Realizuotasisv1" localSheetId="4">'Forma 8'!$C$42</definedName>
    <definedName name="VAS077_D_Realizuotasisv1">'Forma 8'!$C$42</definedName>
    <definedName name="VAS077_D_Realizuotaspav1" localSheetId="4">'Forma 8'!$C$62</definedName>
    <definedName name="VAS077_D_Realizuotaspav1">'Forma 8'!$C$62</definedName>
    <definedName name="VAS077_D_Sezoniniamsabo1" localSheetId="4">'Forma 8'!$C$25</definedName>
    <definedName name="VAS077_D_Sezoniniamsabo1">'Forma 8'!$C$25</definedName>
    <definedName name="VAS077_D_Sezoniniamsabo2" localSheetId="4">'Forma 8'!$C$52</definedName>
    <definedName name="VAS077_D_Sezoniniamsabo2">'Forma 8'!$C$52</definedName>
    <definedName name="VAS077_D_Skirtumasdaugi1" localSheetId="4">'Forma 8'!$C$31</definedName>
    <definedName name="VAS077_D_Skirtumasdaugi1">'Forma 8'!$C$31</definedName>
    <definedName name="VAS077_D_Skirtumasdaugi2" localSheetId="4">'Forma 8'!$C$71</definedName>
    <definedName name="VAS077_D_Skirtumasdaugi2">'Forma 8'!$C$71</definedName>
    <definedName name="VAS077_D_Skirtumasdaugi3" localSheetId="4">'Forma 8'!$C$107</definedName>
    <definedName name="VAS077_D_Skirtumasdaugi3">'Forma 8'!$C$107</definedName>
    <definedName name="VAS077_D_Surenkamuaseni1" localSheetId="4">'Forma 8'!$C$36</definedName>
    <definedName name="VAS077_D_Surenkamuaseni1">'Forma 8'!$C$36</definedName>
    <definedName name="VAS077_D_Surinktaatskir1" localSheetId="4">'Forma 8'!$C$60</definedName>
    <definedName name="VAS077_D_Surinktaatskir1">'Forma 8'!$C$60</definedName>
    <definedName name="VAS077_D_Surinktaatskir2" localSheetId="4">'Forma 8'!$C$64</definedName>
    <definedName name="VAS077_D_Surinktaatskir2">'Forma 8'!$C$64</definedName>
    <definedName name="VAS077_D_Surinktabuitin1" localSheetId="4">'Forma 8'!$C$34</definedName>
    <definedName name="VAS077_D_Surinktabuitin1">'Forma 8'!$C$34</definedName>
    <definedName name="VAS077_D_Surinktamisriu1" localSheetId="4">'Forma 8'!$C$59</definedName>
    <definedName name="VAS077_D_Surinktamisriu1">'Forma 8'!$C$59</definedName>
    <definedName name="VAS077_D_Surinktamisriu2" localSheetId="4">'Forma 8'!$C$63</definedName>
    <definedName name="VAS077_D_Surinktamisriu2">'Forma 8'!$C$63</definedName>
    <definedName name="VAS077_D_Surinktapavirs1" localSheetId="4">'Forma 8'!$C$58</definedName>
    <definedName name="VAS077_D_Surinktapavirs1">'Forma 8'!$C$58</definedName>
    <definedName name="VAS077_D_Sutvarkytasdum1" localSheetId="4">'Forma 8'!$C$40</definedName>
    <definedName name="VAS077_D_Sutvarkytasdum1">'Forma 8'!$C$40</definedName>
    <definedName name="VAS077_D_Tiekimotinkluo1" localSheetId="4">'Forma 8'!$C$29</definedName>
    <definedName name="VAS077_D_Tiekimotinkluo1">'Forma 8'!$C$29</definedName>
    <definedName name="VAS077_D_Tiekimotinkluo2" localSheetId="4">'Forma 8'!$C$69</definedName>
    <definedName name="VAS077_D_Tiekimotinkluo2">'Forma 8'!$C$69</definedName>
    <definedName name="VAS077_D_Trecioketvirto1" localSheetId="4">'Forma 8'!$C$16</definedName>
    <definedName name="VAS077_D_Trecioketvirto1">'Forma 8'!$C$16</definedName>
    <definedName name="VAS077_D_Vandenskiekiss1" localSheetId="4">'Forma 8'!$C$26</definedName>
    <definedName name="VAS077_D_Vandenskiekiss1">'Forma 8'!$C$26</definedName>
    <definedName name="VAS077_D_Vartotojai1" localSheetId="4">'Forma 8'!$C$79</definedName>
    <definedName name="VAS077_D_Vartotojai1">'Forma 8'!$C$79</definedName>
    <definedName name="VAS077_D_Vartotojaikuri1" localSheetId="4">'Forma 8'!$C$83</definedName>
    <definedName name="VAS077_D_Vartotojaikuri1">'Forma 8'!$C$83</definedName>
    <definedName name="VAS077_D_Vartotojaikuri2" localSheetId="4">'Forma 8'!$C$86</definedName>
    <definedName name="VAS077_D_Vartotojaikuri2">'Forma 8'!$C$86</definedName>
    <definedName name="VAS077_D_Vartotojaikuri3" localSheetId="4">'Forma 8'!$C$87</definedName>
    <definedName name="VAS077_D_Vartotojaikuri3">'Forma 8'!$C$87</definedName>
    <definedName name="VAS077_D_Vartotojaikuri4" localSheetId="4">'Forma 8'!$C$88</definedName>
    <definedName name="VAS077_D_Vartotojaikuri4">'Forma 8'!$C$88</definedName>
    <definedName name="VAS077_D_Vartotojams1" localSheetId="4">'Forma 8'!$C$18</definedName>
    <definedName name="VAS077_D_Vartotojams1">'Forma 8'!$C$18</definedName>
    <definedName name="VAS077_D_Vartotojamsuzs1" localSheetId="4">'Forma 8'!$C$43</definedName>
    <definedName name="VAS077_D_Vartotojamsuzs1">'Forma 8'!$C$43</definedName>
    <definedName name="VAS077_F_Abonentaiirvar1AtaskaitinisLaikotarpis" localSheetId="4">'Forma 8'!$E$95</definedName>
    <definedName name="VAS077_F_Abonentaiirvar1AtaskaitinisLaikotarpis">'Forma 8'!$E$95</definedName>
    <definedName name="VAS077_F_Abonentaiirvar2AtaskaitinisLaikotarpis" localSheetId="4">'Forma 8'!$E$96</definedName>
    <definedName name="VAS077_F_Abonentaiirvar2AtaskaitinisLaikotarpis">'Forma 8'!$E$96</definedName>
    <definedName name="VAS077_F_Abonentaiirvar3AtaskaitinisLaikotarpis" localSheetId="4">'Forma 8'!$E$97</definedName>
    <definedName name="VAS077_F_Abonentaiirvar3AtaskaitinisLaikotarpis">'Forma 8'!$E$97</definedName>
    <definedName name="VAS077_F_Abonentaikurie1AtaskaitinisLaikotarpis" localSheetId="4">'Forma 8'!$E$91</definedName>
    <definedName name="VAS077_F_Abonentaikurie1AtaskaitinisLaikotarpis">'Forma 8'!$E$91</definedName>
    <definedName name="VAS077_F_Abonentaikurie2AtaskaitinisLaikotarpis" localSheetId="4">'Forma 8'!$E$92</definedName>
    <definedName name="VAS077_F_Abonentaikurie2AtaskaitinisLaikotarpis">'Forma 8'!$E$92</definedName>
    <definedName name="VAS077_F_Abonentaikurie3AtaskaitinisLaikotarpis" localSheetId="4">'Forma 8'!$E$93</definedName>
    <definedName name="VAS077_F_Abonentaikurie3AtaskaitinisLaikotarpis">'Forma 8'!$E$93</definedName>
    <definedName name="VAS077_F_Abonentams1AtaskaitinisLaikotarpis" localSheetId="4">'Forma 8'!$E$23</definedName>
    <definedName name="VAS077_F_Abonentams1AtaskaitinisLaikotarpis">'Forma 8'!$E$23</definedName>
    <definedName name="VAS077_F_Abonentamsuznu1AtaskaitinisLaikotarpis" localSheetId="4">'Forma 8'!$E$51</definedName>
    <definedName name="VAS077_F_Abonentamsuznu1AtaskaitinisLaikotarpis">'Forma 8'!$E$51</definedName>
    <definedName name="VAS077_F_Abonentamsuzsu1AtaskaitinisLaikotarpis" localSheetId="4">'Forma 8'!$E$49</definedName>
    <definedName name="VAS077_F_Abonentamsuzsu1AtaskaitinisLaikotarpis">'Forma 8'!$E$49</definedName>
    <definedName name="VAS077_F_Abonentamsuzva1AtaskaitinisLaikotarpis" localSheetId="4">'Forma 8'!$E$50</definedName>
    <definedName name="VAS077_F_Abonentamsuzva1AtaskaitinisLaikotarpis">'Forma 8'!$E$50</definedName>
    <definedName name="VAS077_F_Aptarnaujamuuk1AtaskaitinisLaikotarpis" localSheetId="4">'Forma 8'!$E$82</definedName>
    <definedName name="VAS077_F_Aptarnaujamuuk1AtaskaitinisLaikotarpis">'Forma 8'!$E$82</definedName>
    <definedName name="VAS077_F_Aptarnaujamuuk2AtaskaitinisLaikotarpis" localSheetId="4">'Forma 8'!$E$90</definedName>
    <definedName name="VAS077_F_Aptarnaujamuuk2AtaskaitinisLaikotarpis">'Forma 8'!$E$90</definedName>
    <definedName name="VAS077_F_Aptarnaujamuuk3AtaskaitinisLaikotarpis" localSheetId="4">'Forma 8'!$E$94</definedName>
    <definedName name="VAS077_F_Aptarnaujamuuk3AtaskaitinisLaikotarpis">'Forma 8'!$E$94</definedName>
    <definedName name="VAS077_F_Daugiabuciunam1AtaskaitinisLaikotarpis" localSheetId="4">'Forma 8'!$E$30</definedName>
    <definedName name="VAS077_F_Daugiabuciunam1AtaskaitinisLaikotarpis">'Forma 8'!$E$30</definedName>
    <definedName name="VAS077_F_Daugiabuciunam2AtaskaitinisLaikotarpis" localSheetId="4">'Forma 8'!$E$70</definedName>
    <definedName name="VAS077_F_Daugiabuciunam2AtaskaitinisLaikotarpis">'Forma 8'!$E$70</definedName>
    <definedName name="VAS077_F_Daugiabuciuose1AtaskaitinisLaikotarpis" localSheetId="4">'Forma 8'!$E$19</definedName>
    <definedName name="VAS077_F_Daugiabuciuose1AtaskaitinisLaikotarpis">'Forma 8'!$E$19</definedName>
    <definedName name="VAS077_F_Daugiabuciuose2AtaskaitinisLaikotarpis" localSheetId="4">'Forma 8'!$E$44</definedName>
    <definedName name="VAS077_F_Daugiabuciuose2AtaskaitinisLaikotarpis">'Forma 8'!$E$44</definedName>
    <definedName name="VAS077_F_Geriamojovande1Irengtaivadine1" localSheetId="4">'Forma 8'!$F$105</definedName>
    <definedName name="VAS077_F_Geriamojovande1Irengtaivadine1">'Forma 8'!$F$105</definedName>
    <definedName name="VAS077_F_Geriamojovande1Neirengtaivadi1" localSheetId="4">'Forma 8'!$G$105</definedName>
    <definedName name="VAS077_F_Geriamojovande1Neirengtaivadi1">'Forma 8'!$G$105</definedName>
    <definedName name="VAS077_F_Geriamojovande2AtaskaitinisLaikotarpis" localSheetId="4">'Forma 8'!$E$72</definedName>
    <definedName name="VAS077_F_Geriamojovande2AtaskaitinisLaikotarpis">'Forma 8'!$E$72</definedName>
    <definedName name="VAS077_F_Gyventojuskaic1AtaskaitinisLaikotarpis" localSheetId="4">'Forma 8'!$E$80</definedName>
    <definedName name="VAS077_F_Gyventojuskaic1AtaskaitinisLaikotarpis">'Forma 8'!$E$80</definedName>
    <definedName name="VAS077_F_Individualiuos1AtaskaitinisLaikotarpis" localSheetId="4">'Forma 8'!$E$22</definedName>
    <definedName name="VAS077_F_Individualiuos1AtaskaitinisLaikotarpis">'Forma 8'!$E$22</definedName>
    <definedName name="VAS077_F_Individualiuos2AtaskaitinisLaikotarpis" localSheetId="4">'Forma 8'!$E$48</definedName>
    <definedName name="VAS077_F_Individualiuos2AtaskaitinisLaikotarpis">'Forma 8'!$E$48</definedName>
    <definedName name="VAS077_F_Individualiuos3AtaskaitinisLaikotarpis" localSheetId="4">'Forma 8'!$E$85</definedName>
    <definedName name="VAS077_F_Individualiuos3AtaskaitinisLaikotarpis">'Forma 8'!$E$85</definedName>
    <definedName name="VAS077_F_Individualiuos4AtaskaitinisLaikotarpis" localSheetId="4">'Forma 8'!$E$46</definedName>
    <definedName name="VAS077_F_Individualiuos4AtaskaitinisLaikotarpis">'Forma 8'!$E$46</definedName>
    <definedName name="VAS077_F_Individualiuos5AtaskaitinisLaikotarpis" localSheetId="4">'Forma 8'!$E$47</definedName>
    <definedName name="VAS077_F_Individualiuos5AtaskaitinisLaikotarpis">'Forma 8'!$E$47</definedName>
    <definedName name="VAS077_F_Isgautopozemin1AtaskaitinisLaikotarpis" localSheetId="4">'Forma 8'!$E$11</definedName>
    <definedName name="VAS077_F_Isgautopozemin1AtaskaitinisLaikotarpis">'Forma 8'!$E$11</definedName>
    <definedName name="VAS077_F_Issioskaiciaus10AtaskaitinisLaikotarpis" localSheetId="4">'Forma 8'!$E$56</definedName>
    <definedName name="VAS077_F_Issioskaiciaus10AtaskaitinisLaikotarpis">'Forma 8'!$E$56</definedName>
    <definedName name="VAS077_F_Issioskaiciaus11AtaskaitinisLaikotarpis" localSheetId="4">'Forma 8'!$E$68</definedName>
    <definedName name="VAS077_F_Issioskaiciaus11AtaskaitinisLaikotarpis">'Forma 8'!$E$68</definedName>
    <definedName name="VAS077_F_Issioskaiciaus12AtaskaitinisLaikotarpis" localSheetId="4">'Forma 8'!$E$84</definedName>
    <definedName name="VAS077_F_Issioskaiciaus12AtaskaitinisLaikotarpis">'Forma 8'!$E$84</definedName>
    <definedName name="VAS077_F_Issioskaiciaus13AtaskaitinisLaikotarpis" localSheetId="4">'Forma 8'!$E$73</definedName>
    <definedName name="VAS077_F_Issioskaiciaus13AtaskaitinisLaikotarpis">'Forma 8'!$E$73</definedName>
    <definedName name="VAS077_F_Issioskaiciaus14AtaskaitinisLaikotarpis" localSheetId="4">'Forma 8'!$E$75</definedName>
    <definedName name="VAS077_F_Issioskaiciaus14AtaskaitinisLaikotarpis">'Forma 8'!$E$75</definedName>
    <definedName name="VAS077_F_Issioskaiciaus15AtaskaitinisLaikotarpis" localSheetId="4">'Forma 8'!$E$77</definedName>
    <definedName name="VAS077_F_Issioskaiciaus15AtaskaitinisLaikotarpis">'Forma 8'!$E$77</definedName>
    <definedName name="VAS077_F_Issioskaiciaus16AtaskaitinisLaikotarpis" localSheetId="4">'Forma 8'!$E$20</definedName>
    <definedName name="VAS077_F_Issioskaiciaus16AtaskaitinisLaikotarpis">'Forma 8'!$E$20</definedName>
    <definedName name="VAS077_F_Issioskaiciaus1AtaskaitinisLaikotarpis" localSheetId="4">'Forma 8'!$E$14</definedName>
    <definedName name="VAS077_F_Issioskaiciaus1AtaskaitinisLaikotarpis">'Forma 8'!$E$14</definedName>
    <definedName name="VAS077_F_Issioskaiciaus2AtaskaitinisLaikotarpis" localSheetId="4">'Forma 8'!$E$15</definedName>
    <definedName name="VAS077_F_Issioskaiciaus2AtaskaitinisLaikotarpis">'Forma 8'!$E$15</definedName>
    <definedName name="VAS077_F_Issioskaiciaus3AtaskaitinisLaikotarpis" localSheetId="4">'Forma 8'!$E$21</definedName>
    <definedName name="VAS077_F_Issioskaiciaus3AtaskaitinisLaikotarpis">'Forma 8'!$E$21</definedName>
    <definedName name="VAS077_F_Issioskaiciaus4AtaskaitinisLaikotarpis" localSheetId="4">'Forma 8'!$E$24</definedName>
    <definedName name="VAS077_F_Issioskaiciaus4AtaskaitinisLaikotarpis">'Forma 8'!$E$24</definedName>
    <definedName name="VAS077_F_Issioskaiciaus5AtaskaitinisLaikotarpis" localSheetId="4">'Forma 8'!$E$28</definedName>
    <definedName name="VAS077_F_Issioskaiciaus5AtaskaitinisLaikotarpis">'Forma 8'!$E$28</definedName>
    <definedName name="VAS077_F_Issioskaiciaus6AtaskaitinisLaikotarpis" localSheetId="4">'Forma 8'!$E$32</definedName>
    <definedName name="VAS077_F_Issioskaiciaus6AtaskaitinisLaikotarpis">'Forma 8'!$E$32</definedName>
    <definedName name="VAS077_F_Issioskaiciaus7AtaskaitinisLaikotarpis" localSheetId="4">'Forma 8'!$E$35</definedName>
    <definedName name="VAS077_F_Issioskaiciaus7AtaskaitinisLaikotarpis">'Forma 8'!$E$35</definedName>
    <definedName name="VAS077_F_Issioskaiciaus8AtaskaitinisLaikotarpis" localSheetId="4">'Forma 8'!$E$45</definedName>
    <definedName name="VAS077_F_Issioskaiciaus8AtaskaitinisLaikotarpis">'Forma 8'!$E$45</definedName>
    <definedName name="VAS077_F_Issioskaiciaus9AtaskaitinisLaikotarpis" localSheetId="4">'Forma 8'!$E$54</definedName>
    <definedName name="VAS077_F_Issioskaiciaus9AtaskaitinisLaikotarpis">'Forma 8'!$E$54</definedName>
    <definedName name="VAS077_F_Isvalytasbuiti1AtaskaitinisLaikotarpis" localSheetId="4">'Forma 8'!$E$39</definedName>
    <definedName name="VAS077_F_Isvalytasbuiti1AtaskaitinisLaikotarpis">'Forma 8'!$E$39</definedName>
    <definedName name="VAS077_F_Isvalytaspavir1AtaskaitinisLaikotarpis" localSheetId="4">'Forma 8'!$E$61</definedName>
    <definedName name="VAS077_F_Isvalytaspavir1AtaskaitinisLaikotarpis">'Forma 8'!$E$61</definedName>
    <definedName name="VAS077_F_Ivadinesirapsk1AtaskaitinisLaikotarpis" localSheetId="4">'Forma 8'!$E$55</definedName>
    <definedName name="VAS077_F_Ivadinesirapsk1AtaskaitinisLaikotarpis">'Forma 8'!$E$55</definedName>
    <definedName name="VAS077_F_Ivadinesirapsk2AtaskaitinisLaikotarpis" localSheetId="4">'Forma 8'!$E$76</definedName>
    <definedName name="VAS077_F_Ivadinesirapsk2AtaskaitinisLaikotarpis">'Forma 8'!$E$76</definedName>
    <definedName name="VAS077_F_Kitiukiosubjek1AtaskaitinisLaikotarpis" localSheetId="4">'Forma 8'!$E$89</definedName>
    <definedName name="VAS077_F_Kitiukiosubjek1AtaskaitinisLaikotarpis">'Forma 8'!$E$89</definedName>
    <definedName name="VAS077_F_Namuukiuskaici1AtaskaitinisLaikotarpis" localSheetId="4">'Forma 8'!$E$81</definedName>
    <definedName name="VAS077_F_Namuukiuskaici1AtaskaitinisLaikotarpis">'Forma 8'!$E$81</definedName>
    <definedName name="VAS077_F_Neapmoketaspav1AtaskaitinisLaikotarpis" localSheetId="4">'Forma 8'!$E$65</definedName>
    <definedName name="VAS077_F_Neapmoketaspav1AtaskaitinisLaikotarpis">'Forma 8'!$E$65</definedName>
    <definedName name="VAS077_F_Neapmoketaspav2AtaskaitinisLaikotarpis" localSheetId="4">'Forma 8'!$E$78</definedName>
    <definedName name="VAS077_F_Neapmoketaspav2AtaskaitinisLaikotarpis">'Forma 8'!$E$78</definedName>
    <definedName name="VAS077_F_Neapskaitytasb1AtaskaitinisLaikotarpis" localSheetId="4">'Forma 8'!$E$53</definedName>
    <definedName name="VAS077_F_Neapskaitytasb1AtaskaitinisLaikotarpis">'Forma 8'!$E$53</definedName>
    <definedName name="VAS077_F_Neapskaitytasv1AtaskaitinisLaikotarpis" localSheetId="4">'Forma 8'!$E$27</definedName>
    <definedName name="VAS077_F_Neapskaitytasv1AtaskaitinisLaikotarpis">'Forma 8'!$E$27</definedName>
    <definedName name="VAS077_F_Neapskaitytasv2AtaskaitinisLaikotarpis" localSheetId="4">'Forma 8'!$E$67</definedName>
    <definedName name="VAS077_F_Neapskaitytasv2AtaskaitinisLaikotarpis">'Forma 8'!$E$67</definedName>
    <definedName name="VAS077_F_Neapskaitytubu1AtaskaitinisLaikotarpis" localSheetId="4">'Forma 8'!$E$74</definedName>
    <definedName name="VAS077_F_Neapskaitytubu1AtaskaitinisLaikotarpis">'Forma 8'!$E$74</definedName>
    <definedName name="VAS077_F_Paruostogeriam1AtaskaitinisLaikotarpis" localSheetId="4">'Forma 8'!$E$12</definedName>
    <definedName name="VAS077_F_Paruostogeriam1AtaskaitinisLaikotarpis">'Forma 8'!$E$12</definedName>
    <definedName name="VAS077_F_Patiektogeriam1AtaskaitinisLaikotarpis" localSheetId="4">'Forma 8'!$E$13</definedName>
    <definedName name="VAS077_F_Patiektogeriam1AtaskaitinisLaikotarpis">'Forma 8'!$E$13</definedName>
    <definedName name="VAS077_F_Perpumpuotasbu1AtaskaitinisLaikotarpis" localSheetId="4">'Forma 8'!$E$37</definedName>
    <definedName name="VAS077_F_Perpumpuotasbu1AtaskaitinisLaikotarpis">'Forma 8'!$E$37</definedName>
    <definedName name="VAS077_F_Perpumpuotasbu2AtaskaitinisLaikotarpis" localSheetId="4">'Forma 8'!$E$38</definedName>
    <definedName name="VAS077_F_Perpumpuotasbu2AtaskaitinisLaikotarpis">'Forma 8'!$E$38</definedName>
    <definedName name="VAS077_F_Realizuotasbui1AtaskaitinisLaikotarpis" localSheetId="4">'Forma 8'!$E$41</definedName>
    <definedName name="VAS077_F_Realizuotasbui1AtaskaitinisLaikotarpis">'Forma 8'!$E$41</definedName>
    <definedName name="VAS077_F_Realizuotasger1AtaskaitinisLaikotarpis" localSheetId="4">'Forma 8'!$E$17</definedName>
    <definedName name="VAS077_F_Realizuotasger1AtaskaitinisLaikotarpis">'Forma 8'!$E$17</definedName>
    <definedName name="VAS077_F_Realizuotasger2Irengtaivadine1" localSheetId="4">'Forma 8'!$F$106</definedName>
    <definedName name="VAS077_F_Realizuotasger2Irengtaivadine1">'Forma 8'!$F$106</definedName>
    <definedName name="VAS077_F_Realizuotasger2Neirengtaivadi1" localSheetId="4">'Forma 8'!$G$106</definedName>
    <definedName name="VAS077_F_Realizuotasger2Neirengtaivadi1">'Forma 8'!$G$106</definedName>
    <definedName name="VAS077_F_Realizuotasisv1AtaskaitinisLaikotarpis" localSheetId="4">'Forma 8'!$E$42</definedName>
    <definedName name="VAS077_F_Realizuotasisv1AtaskaitinisLaikotarpis">'Forma 8'!$E$42</definedName>
    <definedName name="VAS077_F_Realizuotaspav1AtaskaitinisLaikotarpis" localSheetId="4">'Forma 8'!$E$62</definedName>
    <definedName name="VAS077_F_Realizuotaspav1AtaskaitinisLaikotarpis">'Forma 8'!$E$62</definedName>
    <definedName name="VAS077_F_Sezoniniamsabo1AtaskaitinisLaikotarpis" localSheetId="4">'Forma 8'!$E$25</definedName>
    <definedName name="VAS077_F_Sezoniniamsabo1AtaskaitinisLaikotarpis">'Forma 8'!$E$25</definedName>
    <definedName name="VAS077_F_Sezoniniamsabo2AtaskaitinisLaikotarpis" localSheetId="4">'Forma 8'!$E$52</definedName>
    <definedName name="VAS077_F_Sezoniniamsabo2AtaskaitinisLaikotarpis">'Forma 8'!$E$52</definedName>
    <definedName name="VAS077_F_Skirtumasdaugi1AtaskaitinisLaikotarpis" localSheetId="4">'Forma 8'!$E$31</definedName>
    <definedName name="VAS077_F_Skirtumasdaugi1AtaskaitinisLaikotarpis">'Forma 8'!$E$31</definedName>
    <definedName name="VAS077_F_Skirtumasdaugi2AtaskaitinisLaikotarpis" localSheetId="4">'Forma 8'!$E$71</definedName>
    <definedName name="VAS077_F_Skirtumasdaugi2AtaskaitinisLaikotarpis">'Forma 8'!$E$71</definedName>
    <definedName name="VAS077_F_Skirtumasdaugi3Irengtaivadine1" localSheetId="4">'Forma 8'!$F$107</definedName>
    <definedName name="VAS077_F_Skirtumasdaugi3Irengtaivadine1">'Forma 8'!$F$107</definedName>
    <definedName name="VAS077_F_Skirtumasdaugi3Neirengtaivadi1" localSheetId="4">'Forma 8'!$G$107</definedName>
    <definedName name="VAS077_F_Skirtumasdaugi3Neirengtaivadi1">'Forma 8'!$G$107</definedName>
    <definedName name="VAS077_F_Surenkamuaseni1AtaskaitinisLaikotarpis" localSheetId="4">'Forma 8'!$E$36</definedName>
    <definedName name="VAS077_F_Surenkamuaseni1AtaskaitinisLaikotarpis">'Forma 8'!$E$36</definedName>
    <definedName name="VAS077_F_Surinktaatskir1AtaskaitinisLaikotarpis" localSheetId="4">'Forma 8'!$E$60</definedName>
    <definedName name="VAS077_F_Surinktaatskir1AtaskaitinisLaikotarpis">'Forma 8'!$E$60</definedName>
    <definedName name="VAS077_F_Surinktaatskir2AtaskaitinisLaikotarpis" localSheetId="4">'Forma 8'!$E$64</definedName>
    <definedName name="VAS077_F_Surinktaatskir2AtaskaitinisLaikotarpis">'Forma 8'!$E$64</definedName>
    <definedName name="VAS077_F_Surinktabuitin1AtaskaitinisLaikotarpis" localSheetId="4">'Forma 8'!$E$34</definedName>
    <definedName name="VAS077_F_Surinktabuitin1AtaskaitinisLaikotarpis">'Forma 8'!$E$34</definedName>
    <definedName name="VAS077_F_Surinktamisriu1AtaskaitinisLaikotarpis" localSheetId="4">'Forma 8'!$E$59</definedName>
    <definedName name="VAS077_F_Surinktamisriu1AtaskaitinisLaikotarpis">'Forma 8'!$E$59</definedName>
    <definedName name="VAS077_F_Surinktamisriu2AtaskaitinisLaikotarpis" localSheetId="4">'Forma 8'!$E$63</definedName>
    <definedName name="VAS077_F_Surinktamisriu2AtaskaitinisLaikotarpis">'Forma 8'!$E$63</definedName>
    <definedName name="VAS077_F_Surinktapavirs1AtaskaitinisLaikotarpis" localSheetId="4">'Forma 8'!$E$58</definedName>
    <definedName name="VAS077_F_Surinktapavirs1AtaskaitinisLaikotarpis">'Forma 8'!$E$58</definedName>
    <definedName name="VAS077_F_Sutvarkytasdum1AtaskaitinisLaikotarpis" localSheetId="4">'Forma 8'!$E$40</definedName>
    <definedName name="VAS077_F_Sutvarkytasdum1AtaskaitinisLaikotarpis">'Forma 8'!$E$40</definedName>
    <definedName name="VAS077_F_Tiekimotinkluo1AtaskaitinisLaikotarpis" localSheetId="4">'Forma 8'!$E$29</definedName>
    <definedName name="VAS077_F_Tiekimotinkluo1AtaskaitinisLaikotarpis">'Forma 8'!$E$29</definedName>
    <definedName name="VAS077_F_Tiekimotinkluo2AtaskaitinisLaikotarpis" localSheetId="4">'Forma 8'!$E$69</definedName>
    <definedName name="VAS077_F_Tiekimotinkluo2AtaskaitinisLaikotarpis">'Forma 8'!$E$69</definedName>
    <definedName name="VAS077_F_Trecioketvirto1AtaskaitinisLaikotarpis" localSheetId="4">'Forma 8'!$E$16</definedName>
    <definedName name="VAS077_F_Trecioketvirto1AtaskaitinisLaikotarpis">'Forma 8'!$E$16</definedName>
    <definedName name="VAS077_F_Vandenskiekiss1AtaskaitinisLaikotarpis" localSheetId="4">'Forma 8'!$E$26</definedName>
    <definedName name="VAS077_F_Vandenskiekiss1AtaskaitinisLaikotarpis">'Forma 8'!$E$26</definedName>
    <definedName name="VAS077_F_Vartotojaikuri1AtaskaitinisLaikotarpis" localSheetId="4">'Forma 8'!$E$83</definedName>
    <definedName name="VAS077_F_Vartotojaikuri1AtaskaitinisLaikotarpis">'Forma 8'!$E$83</definedName>
    <definedName name="VAS077_F_Vartotojaikuri2AtaskaitinisLaikotarpis" localSheetId="4">'Forma 8'!$E$86</definedName>
    <definedName name="VAS077_F_Vartotojaikuri2AtaskaitinisLaikotarpis">'Forma 8'!$E$86</definedName>
    <definedName name="VAS077_F_Vartotojaikuri3AtaskaitinisLaikotarpis" localSheetId="4">'Forma 8'!$E$87</definedName>
    <definedName name="VAS077_F_Vartotojaikuri3AtaskaitinisLaikotarpis">'Forma 8'!$E$87</definedName>
    <definedName name="VAS077_F_Vartotojaikuri4AtaskaitinisLaikotarpis" localSheetId="4">'Forma 8'!$E$88</definedName>
    <definedName name="VAS077_F_Vartotojaikuri4AtaskaitinisLaikotarpis">'Forma 8'!$E$88</definedName>
    <definedName name="VAS077_F_Vartotojams1AtaskaitinisLaikotarpis" localSheetId="4">'Forma 8'!$E$18</definedName>
    <definedName name="VAS077_F_Vartotojams1AtaskaitinisLaikotarpis">'Forma 8'!$E$18</definedName>
    <definedName name="VAS077_F_Vartotojamsuzs1AtaskaitinisLaikotarpis" localSheetId="4">'Forma 8'!$E$43</definedName>
    <definedName name="VAS077_F_Vartotojamsuzs1AtaskaitinisLaikotarpis">'Forma 8'!$E$43</definedName>
    <definedName name="VAS078_D_Abonentinestar1" localSheetId="5">'Forma 9'!$C$193</definedName>
    <definedName name="VAS078_D_Abonentinestar1">'Forma 9'!$C$193</definedName>
    <definedName name="VAS078_D_Abonentuskaici1" localSheetId="5">'Forma 9'!$C$86</definedName>
    <definedName name="VAS078_D_Abonentuskaici1">'Forma 9'!$C$86</definedName>
    <definedName name="VAS078_D_Abonentuskaiti1" localSheetId="5">'Forma 9'!$C$72</definedName>
    <definedName name="VAS078_D_Abonentuskaiti1">'Forma 9'!$C$72</definedName>
    <definedName name="VAS078_D_Administracijo1" localSheetId="5">'Forma 9'!$C$194</definedName>
    <definedName name="VAS078_D_Administracijo1">'Forma 9'!$C$194</definedName>
    <definedName name="VAS078_D_Anaerobiniuiap1" localSheetId="5">'Forma 9'!$C$156</definedName>
    <definedName name="VAS078_D_Anaerobiniuiap1">'Forma 9'!$C$156</definedName>
    <definedName name="VAS078_D_Anaerobiskaiap1" localSheetId="5">'Forma 9'!$C$160</definedName>
    <definedName name="VAS078_D_Anaerobiskaiap1">'Forma 9'!$C$160</definedName>
    <definedName name="VAS078_D_Anaerobiskaiap2" localSheetId="5">'Forma 9'!$C$161</definedName>
    <definedName name="VAS078_D_Anaerobiskaiap2">'Forma 9'!$C$161</definedName>
    <definedName name="VAS078_D_Asenizacinesma1" localSheetId="5">'Forma 9'!$C$187</definedName>
    <definedName name="VAS078_D_Asenizacinesma1">'Forma 9'!$C$187</definedName>
    <definedName name="VAS078_D_AtaskaitinisLaikotarpis" localSheetId="5">'Forma 9'!$E$9</definedName>
    <definedName name="VAS078_D_AtaskaitinisLaikotarpis">'Forma 9'!$E$9</definedName>
    <definedName name="VAS078_D_Atitekanciunuo1" localSheetId="5">'Forma 9'!$C$111</definedName>
    <definedName name="VAS078_D_Atitekanciunuo1">'Forma 9'!$C$111</definedName>
    <definedName name="VAS078_D_Atitekanciupav1" localSheetId="5">'Forma 9'!$C$135</definedName>
    <definedName name="VAS078_D_Atitekanciupav1">'Forma 9'!$C$135</definedName>
    <definedName name="VAS078_D_Aukioprojektin1" localSheetId="5">'Forma 9'!$C$10</definedName>
    <definedName name="VAS078_D_Aukioprojektin1">'Forma 9'!$C$10</definedName>
    <definedName name="VAS078_D_Azotasn1" localSheetId="5">'Forma 9'!$C$115</definedName>
    <definedName name="VAS078_D_Azotasn1">'Forma 9'!$C$115</definedName>
    <definedName name="VAS078_D_Azotasn2" localSheetId="5">'Forma 9'!$C$121</definedName>
    <definedName name="VAS078_D_Azotasn2">'Forma 9'!$C$121</definedName>
    <definedName name="VAS078_D_Beslegeseirkit1" localSheetId="5">'Forma 9'!$C$40</definedName>
    <definedName name="VAS078_D_Beslegeseirkit1">'Forma 9'!$C$40</definedName>
    <definedName name="VAS078_D_Bgeriamojovand1" localSheetId="5">'Forma 9'!$C$31</definedName>
    <definedName name="VAS078_D_Bgeriamojovand1">'Forma 9'!$C$31</definedName>
    <definedName name="VAS078_D_Biologiniosume1" localSheetId="5">'Forma 9'!$C$104</definedName>
    <definedName name="VAS078_D_Biologiniosume1">'Forma 9'!$C$104</definedName>
    <definedName name="VAS078_D_Bokstuskaicius1" localSheetId="5">'Forma 9'!$C$50</definedName>
    <definedName name="VAS078_D_Bokstuskaicius1">'Forma 9'!$C$50</definedName>
    <definedName name="VAS078_D_Cgeriamojovand1" localSheetId="5">'Forma 9'!$C$35</definedName>
    <definedName name="VAS078_D_Cgeriamojovand1">'Forma 9'!$C$35</definedName>
    <definedName name="VAS078_D_Chloru1" localSheetId="5">'Forma 9'!$C$48</definedName>
    <definedName name="VAS078_D_Chloru1">'Forma 9'!$C$48</definedName>
    <definedName name="VAS078_D_Darbomasinuiri1" localSheetId="5">'Forma 9'!$C$134</definedName>
    <definedName name="VAS078_D_Darbomasinuiri1">'Forma 9'!$C$134</definedName>
    <definedName name="VAS078_D_Daugiabuciunam2" localSheetId="5">'Forma 9'!$C$66</definedName>
    <definedName name="VAS078_D_Daugiabuciunam2">'Forma 9'!$C$66</definedName>
    <definedName name="VAS078_D_Daugiabuciuose3" localSheetId="5">'Forma 9'!$C$71</definedName>
    <definedName name="VAS078_D_Daugiabuciuose3">'Forma 9'!$C$71</definedName>
    <definedName name="VAS078_D_Denitrifikacij1" localSheetId="5">'Forma 9'!$C$106</definedName>
    <definedName name="VAS078_D_Denitrifikacij1">'Forma 9'!$C$106</definedName>
    <definedName name="VAS078_D_Dezinfekavimoi1" localSheetId="5">'Forma 9'!$C$45</definedName>
    <definedName name="VAS078_D_Dezinfekavimoi1">'Forma 9'!$C$45</definedName>
    <definedName name="VAS078_D_Dezinfekuotoch1" localSheetId="5">'Forma 9'!$C$49</definedName>
    <definedName name="VAS078_D_Dezinfekuotoch1">'Forma 9'!$C$49</definedName>
    <definedName name="VAS078_D_Dezinfekuotona1" localSheetId="5">'Forma 9'!$C$47</definedName>
    <definedName name="VAS078_D_Dezinfekuotona1">'Forma 9'!$C$47</definedName>
    <definedName name="VAS078_D_Dezinfekuotova1" localSheetId="5">'Forma 9'!$C$44</definedName>
    <definedName name="VAS078_D_Dezinfekuotova1">'Forma 9'!$C$44</definedName>
    <definedName name="VAS078_D_Dgeriamojovand1" localSheetId="5">'Forma 9'!$C$57</definedName>
    <definedName name="VAS078_D_Dgeriamojovand1">'Forma 9'!$C$57</definedName>
    <definedName name="VAS078_D_Dumblokiekisde1" localSheetId="5">'Forma 9'!$C$124</definedName>
    <definedName name="VAS078_D_Dumblokiekisde1">'Forma 9'!$C$124</definedName>
    <definedName name="VAS078_D_Dumblokiekisde2" localSheetId="5">'Forma 9'!$C$125</definedName>
    <definedName name="VAS078_D_Dumblokiekisde2">'Forma 9'!$C$125</definedName>
    <definedName name="VAS078_D_Dumblokiekisde3" localSheetId="5">'Forma 9'!$C$126</definedName>
    <definedName name="VAS078_D_Dumblokiekisde3">'Forma 9'!$C$126</definedName>
    <definedName name="VAS078_D_Dumblokiekisde4" localSheetId="5">'Forma 9'!$C$127</definedName>
    <definedName name="VAS078_D_Dumblokiekisde4">'Forma 9'!$C$127</definedName>
    <definedName name="VAS078_D_Enuotekusurink1" localSheetId="5">'Forma 9'!$C$75</definedName>
    <definedName name="VAS078_D_Enuotekusurink1">'Forma 9'!$C$75</definedName>
    <definedName name="VAS078_D_Filtracijoslau1" localSheetId="5">'Forma 9'!$C$99</definedName>
    <definedName name="VAS078_D_Filtracijoslau1">'Forma 9'!$C$99</definedName>
    <definedName name="VAS078_D_Filtracijoslau2" localSheetId="5">'Forma 9'!$C$100</definedName>
    <definedName name="VAS078_D_Filtracijoslau2">'Forma 9'!$C$100</definedName>
    <definedName name="VAS078_D_Fosforasp1" localSheetId="5">'Forma 9'!$C$116</definedName>
    <definedName name="VAS078_D_Fosforasp1">'Forma 9'!$C$116</definedName>
    <definedName name="VAS078_D_Fosforasp2" localSheetId="5">'Forma 9'!$C$122</definedName>
    <definedName name="VAS078_D_Fosforasp2">'Forma 9'!$C$122</definedName>
    <definedName name="VAS078_D_Fpavirsiniunuo1" localSheetId="5">'Forma 9'!$C$88</definedName>
    <definedName name="VAS078_D_Fpavirsiniunuo1">'Forma 9'!$C$88</definedName>
    <definedName name="VAS078_D_Gbuitiniuirgam1" localSheetId="5">'Forma 9'!$C$98</definedName>
    <definedName name="VAS078_D_Gbuitiniuirgam1">'Forma 9'!$C$98</definedName>
    <definedName name="VAS078_D_Greziniuoseins1" localSheetId="5">'Forma 9'!$C$33</definedName>
    <definedName name="VAS078_D_Greziniuoseins1">'Forma 9'!$C$33</definedName>
    <definedName name="VAS078_D_Hidrantuskaici1" localSheetId="5">'Forma 9'!$C$68</definedName>
    <definedName name="VAS078_D_Hidrantuskaici1">'Forma 9'!$C$68</definedName>
    <definedName name="VAS078_D_Hpavirsiniunuo1" localSheetId="5">'Forma 9'!$C$131</definedName>
    <definedName name="VAS078_D_Hpavirsiniunuo1">'Forma 9'!$C$131</definedName>
    <definedName name="VAS078_D_Individualiuna1" localSheetId="5">'Forma 9'!$C$85</definedName>
    <definedName name="VAS078_D_Individualiuna1">'Forma 9'!$C$85</definedName>
    <definedName name="VAS078_D_Instaliuotusiu1" localSheetId="5">'Forma 9'!$C$52</definedName>
    <definedName name="VAS078_D_Instaliuotusiu1">'Forma 9'!$C$52</definedName>
    <definedName name="VAS078_D_Inuotekudumblo1" localSheetId="5">'Forma 9'!$C$145</definedName>
    <definedName name="VAS078_D_Inuotekudumblo1">'Forma 9'!$C$145</definedName>
    <definedName name="VAS078_D_Isjutransporto1" localSheetId="5">'Forma 9'!$C$186</definedName>
    <definedName name="VAS078_D_Isjutransporto1">'Forma 9'!$C$186</definedName>
    <definedName name="VAS078_D_Isleidziamunuo1" localSheetId="5">'Forma 9'!$C$117</definedName>
    <definedName name="VAS078_D_Isleidziamunuo1">'Forma 9'!$C$117</definedName>
    <definedName name="VAS078_D_Isleidziamupav1" localSheetId="5">'Forma 9'!$C$139</definedName>
    <definedName name="VAS078_D_Isleidziamupav1">'Forma 9'!$C$139</definedName>
    <definedName name="VAS078_D_Issioskaiciaus13" localSheetId="5">'Forma 9'!$C$70</definedName>
    <definedName name="VAS078_D_Issioskaiciaus13">'Forma 9'!$C$70</definedName>
    <definedName name="VAS078_D_Issioskaiciaus14" localSheetId="5">'Forma 9'!$C$81</definedName>
    <definedName name="VAS078_D_Issioskaiciaus14">'Forma 9'!$C$81</definedName>
    <definedName name="VAS078_D_Issioskaiciaus15" localSheetId="5">'Forma 9'!$C$84</definedName>
    <definedName name="VAS078_D_Issioskaiciaus15">'Forma 9'!$C$84</definedName>
    <definedName name="VAS078_D_Issioskaiciaus16" localSheetId="5">'Forma 9'!$C$94</definedName>
    <definedName name="VAS078_D_Issioskaiciaus16">'Forma 9'!$C$94</definedName>
    <definedName name="VAS078_D_Issioskaiciaus17" localSheetId="5">'Forma 9'!$C$191</definedName>
    <definedName name="VAS078_D_Issioskaiciaus17">'Forma 9'!$C$191</definedName>
    <definedName name="VAS078_D_Istoskaiciausn1" localSheetId="5">'Forma 9'!$C$46</definedName>
    <definedName name="VAS078_D_Istoskaiciausn1">'Forma 9'!$C$46</definedName>
    <definedName name="VAS078_D_Istoskaiciausu1" localSheetId="5">'Forma 9'!$C$39</definedName>
    <definedName name="VAS078_D_Istoskaiciausu1">'Forma 9'!$C$39</definedName>
    <definedName name="VAS078_D_Istoskaiciausv1" localSheetId="5">'Forma 9'!$C$37</definedName>
    <definedName name="VAS078_D_Istoskaiciausv1">'Forma 9'!$C$37</definedName>
    <definedName name="VAS078_D_Isvalytunuotek1" localSheetId="5">'Forma 9'!$C$130</definedName>
    <definedName name="VAS078_D_Isvalytunuotek1">'Forma 9'!$C$130</definedName>
    <definedName name="VAS078_D_Isvalytupavirs1" localSheetId="5">'Forma 9'!$C$132</definedName>
    <definedName name="VAS078_D_Isvalytupavirs1">'Forma 9'!$C$132</definedName>
    <definedName name="VAS078_D_Ivadiniukartus1" localSheetId="5">'Forma 9'!$C$69</definedName>
    <definedName name="VAS078_D_Ivadiniukartus1">'Forma 9'!$C$69</definedName>
    <definedName name="VAS078_D_Jtransportoukis1" localSheetId="5">'Forma 9'!$C$184</definedName>
    <definedName name="VAS078_D_Jtransportoukis1">'Forma 9'!$C$184</definedName>
    <definedName name="VAS078_D_Kanalizacijoje1" localSheetId="5">'Forma 9'!$C$87</definedName>
    <definedName name="VAS078_D_Kanalizacijoje1">'Forma 9'!$C$87</definedName>
    <definedName name="VAS078_D_Kanalizacijosi1" localSheetId="5">'Forma 9'!$C$82</definedName>
    <definedName name="VAS078_D_Kanalizacijosi1">'Forma 9'!$C$82</definedName>
    <definedName name="VAS078_D_Kanalizacijoss1" localSheetId="5">'Forma 9'!$C$76</definedName>
    <definedName name="VAS078_D_Kanalizacijoss1">'Forma 9'!$C$76</definedName>
    <definedName name="VAS078_D_Kanalizavimopa1" localSheetId="5">'Forma 9'!$C$83</definedName>
    <definedName name="VAS078_D_Kanalizavimopa1">'Forma 9'!$C$83</definedName>
    <definedName name="VAS078_D_Kitaisbudaispa1" localSheetId="5">'Forma 9'!$C$42</definedName>
    <definedName name="VAS078_D_Kitaisbudaispa1">'Forma 9'!$C$42</definedName>
    <definedName name="VAS078_D_Kitosspecialio1" localSheetId="5">'Forma 9'!$C$189</definedName>
    <definedName name="VAS078_D_Kitosspecialio1">'Forma 9'!$C$189</definedName>
    <definedName name="VAS078_D_Kitudarbomasin1" localSheetId="5">'Forma 9'!$C$110</definedName>
    <definedName name="VAS078_D_Kitudarbomasin1">'Forma 9'!$C$110</definedName>
    <definedName name="VAS078_D_Kitupadaliniup1" localSheetId="5">'Forma 9'!$C$195</definedName>
    <definedName name="VAS078_D_Kitupadaliniup1">'Forma 9'!$C$195</definedName>
    <definedName name="VAS078_D_Kituvandentiek1" localSheetId="5">'Forma 9'!$C$64</definedName>
    <definedName name="VAS078_D_Kituvandentiek1">'Forma 9'!$C$64</definedName>
    <definedName name="VAS078_D_Kompostodregnu1" localSheetId="5">'Forma 9'!$C$172</definedName>
    <definedName name="VAS078_D_Kompostodregnu1">'Forma 9'!$C$172</definedName>
    <definedName name="VAS078_D_Kompostokiekis1" localSheetId="5">'Forma 9'!$C$171</definedName>
    <definedName name="VAS078_D_Kompostokiekis1">'Forma 9'!$C$171</definedName>
    <definedName name="VAS078_D_Magistraliniuv1" localSheetId="5">'Forma 9'!$C$63</definedName>
    <definedName name="VAS078_D_Magistraliniuv1">'Forma 9'!$C$63</definedName>
    <definedName name="VAS078_D_Mechaniniovaly1" localSheetId="5">'Forma 9'!$C$102</definedName>
    <definedName name="VAS078_D_Mechaniniovaly1">'Forma 9'!$C$102</definedName>
    <definedName name="VAS078_D_Membraniniaios1" localSheetId="5">'Forma 9'!$C$55</definedName>
    <definedName name="VAS078_D_Membraniniaios1">'Forma 9'!$C$55</definedName>
    <definedName name="VAS078_D_Membraniniaiul1" localSheetId="5">'Forma 9'!$C$53</definedName>
    <definedName name="VAS078_D_Membraniniaiul1">'Forma 9'!$C$53</definedName>
    <definedName name="VAS078_D_Metinisbiologi1" localSheetId="5">'Forma 9'!$C$105</definedName>
    <definedName name="VAS078_D_Metinisbiologi1">'Forma 9'!$C$105</definedName>
    <definedName name="VAS078_D_Metinisdenitri1" localSheetId="5">'Forma 9'!$C$107</definedName>
    <definedName name="VAS078_D_Metinisdenitri1">'Forma 9'!$C$107</definedName>
    <definedName name="VAS078_D_Metinisfiltrav1" localSheetId="5">'Forma 9'!$C$101</definedName>
    <definedName name="VAS078_D_Metinisfiltrav1">'Forma 9'!$C$101</definedName>
    <definedName name="VAS078_D_Metinismechani1" localSheetId="5">'Forma 9'!$C$103</definedName>
    <definedName name="VAS078_D_Metinismechani1">'Forma 9'!$C$103</definedName>
    <definedName name="VAS078_D_Metinisnuoteku1" localSheetId="5">'Forma 9'!$C$174</definedName>
    <definedName name="VAS078_D_Metinisnuoteku1">'Forma 9'!$C$174</definedName>
    <definedName name="VAS078_D_Metinisnuoteku2" localSheetId="5">'Forma 9'!$C$182</definedName>
    <definedName name="VAS078_D_Metinisnuoteku2">'Forma 9'!$C$182</definedName>
    <definedName name="VAS078_D_Metinisparuost1" localSheetId="5">'Forma 9'!$C$38</definedName>
    <definedName name="VAS078_D_Metinisparuost1">'Forma 9'!$C$38</definedName>
    <definedName name="VAS078_D_Naftosprodukta1" localSheetId="5">'Forma 9'!$C$138</definedName>
    <definedName name="VAS078_D_Naftosprodukta1">'Forma 9'!$C$138</definedName>
    <definedName name="VAS078_D_Naftosprodukta2" localSheetId="5">'Forma 9'!$C$142</definedName>
    <definedName name="VAS078_D_Naftosprodukta2">'Forma 9'!$C$142</definedName>
    <definedName name="VAS078_D_Nuotekudumblas1" localSheetId="5">'Forma 9'!$C$176</definedName>
    <definedName name="VAS078_D_Nuotekudumblas1">'Forma 9'!$C$176</definedName>
    <definedName name="VAS078_D_Nuotekudumbloa1" localSheetId="5">'Forma 9'!$C$25</definedName>
    <definedName name="VAS078_D_Nuotekudumbloa1">'Forma 9'!$C$25</definedName>
    <definedName name="VAS078_D_Nuotekudumbloa2" localSheetId="5">'Forma 9'!$C$155</definedName>
    <definedName name="VAS078_D_Nuotekudumbloa2">'Forma 9'!$C$155</definedName>
    <definedName name="VAS078_D_Nuotekudumblod1" localSheetId="5">'Forma 9'!$C$29</definedName>
    <definedName name="VAS078_D_Nuotekudumblod1">'Forma 9'!$C$29</definedName>
    <definedName name="VAS078_D_Nuotekudumblod2" localSheetId="5">'Forma 9'!$C$165</definedName>
    <definedName name="VAS078_D_Nuotekudumblod2">'Forma 9'!$C$165</definedName>
    <definedName name="VAS078_D_Nuotekudumblod3" localSheetId="5">'Forma 9'!$C$169</definedName>
    <definedName name="VAS078_D_Nuotekudumblod3">'Forma 9'!$C$169</definedName>
    <definedName name="VAS078_D_Nuotekudumblok1" localSheetId="5">'Forma 9'!$C$30</definedName>
    <definedName name="VAS078_D_Nuotekudumblok1">'Forma 9'!$C$30</definedName>
    <definedName name="VAS078_D_Nuotekudumblok2" localSheetId="5">'Forma 9'!$C$151</definedName>
    <definedName name="VAS078_D_Nuotekudumblok2">'Forma 9'!$C$151</definedName>
    <definedName name="VAS078_D_Nuotekudumblok3" localSheetId="5">'Forma 9'!$C$153</definedName>
    <definedName name="VAS078_D_Nuotekudumblok3">'Forma 9'!$C$153</definedName>
    <definedName name="VAS078_D_Nuotekudumblok4" localSheetId="5">'Forma 9'!$C$158</definedName>
    <definedName name="VAS078_D_Nuotekudumblok4">'Forma 9'!$C$158</definedName>
    <definedName name="VAS078_D_Nuotekudumblok5" localSheetId="5">'Forma 9'!$C$163</definedName>
    <definedName name="VAS078_D_Nuotekudumblok5">'Forma 9'!$C$163</definedName>
    <definedName name="VAS078_D_Nuotekudumblok6" localSheetId="5">'Forma 9'!$C$166</definedName>
    <definedName name="VAS078_D_Nuotekudumblok6">'Forma 9'!$C$166</definedName>
    <definedName name="VAS078_D_Nuotekudumblok7" localSheetId="5">'Forma 9'!$C$168</definedName>
    <definedName name="VAS078_D_Nuotekudumblok7">'Forma 9'!$C$168</definedName>
    <definedName name="VAS078_D_Nuotekudumblok8" localSheetId="5">'Forma 9'!$C$170</definedName>
    <definedName name="VAS078_D_Nuotekudumblok8">'Forma 9'!$C$170</definedName>
    <definedName name="VAS078_D_Nuotekudumblop1" localSheetId="5">'Forma 9'!$C$28</definedName>
    <definedName name="VAS078_D_Nuotekudumblop1">'Forma 9'!$C$28</definedName>
    <definedName name="VAS078_D_Nuotekudumblop2" localSheetId="5">'Forma 9'!$C$159</definedName>
    <definedName name="VAS078_D_Nuotekudumblop2">'Forma 9'!$C$159</definedName>
    <definedName name="VAS078_D_Nuotekudumblos1" localSheetId="5">'Forma 9'!$C$27</definedName>
    <definedName name="VAS078_D_Nuotekudumblos1">'Forma 9'!$C$27</definedName>
    <definedName name="VAS078_D_Nuotekudumblos2" localSheetId="5">'Forma 9'!$C$164</definedName>
    <definedName name="VAS078_D_Nuotekudumblos2">'Forma 9'!$C$164</definedName>
    <definedName name="VAS078_D_Nuotekudumblot10" localSheetId="5">'Forma 9'!$C$154</definedName>
    <definedName name="VAS078_D_Nuotekudumblot10">'Forma 9'!$C$154</definedName>
    <definedName name="VAS078_D_Nuotekudumblot11" localSheetId="5">'Forma 9'!$C$175</definedName>
    <definedName name="VAS078_D_Nuotekudumblot11">'Forma 9'!$C$175</definedName>
    <definedName name="VAS078_D_Nuotekudumblot12" localSheetId="5">'Forma 9'!$C$183</definedName>
    <definedName name="VAS078_D_Nuotekudumblot12">'Forma 9'!$C$183</definedName>
    <definedName name="VAS078_D_Nuotekudumblot7" localSheetId="5">'Forma 9'!$C$26</definedName>
    <definedName name="VAS078_D_Nuotekudumblot7">'Forma 9'!$C$26</definedName>
    <definedName name="VAS078_D_Nuotekudumblot8" localSheetId="5">'Forma 9'!$C$149</definedName>
    <definedName name="VAS078_D_Nuotekudumblot8">'Forma 9'!$C$149</definedName>
    <definedName name="VAS078_D_Nuotekudumblot9" localSheetId="5">'Forma 9'!$C$150</definedName>
    <definedName name="VAS078_D_Nuotekudumblot9">'Forma 9'!$C$150</definedName>
    <definedName name="VAS078_D_Nuotekudumblov1" localSheetId="5">'Forma 9'!$C$152</definedName>
    <definedName name="VAS078_D_Nuotekudumblov1">'Forma 9'!$C$152</definedName>
    <definedName name="VAS078_D_Nuotekudumblov2" localSheetId="5">'Forma 9'!$C$167</definedName>
    <definedName name="VAS078_D_Nuotekudumblov2">'Forma 9'!$C$167</definedName>
    <definedName name="VAS078_D_Nuotekulaborat1" localSheetId="5">'Forma 9'!$C$192</definedName>
    <definedName name="VAS078_D_Nuotekulaborat1">'Forma 9'!$C$192</definedName>
    <definedName name="VAS078_D_Nuotekuperpump1" localSheetId="5">'Forma 9'!$C$77</definedName>
    <definedName name="VAS078_D_Nuotekuperpump1">'Forma 9'!$C$77</definedName>
    <definedName name="VAS078_D_Nuotekusiurbli1" localSheetId="5">'Forma 9'!$C$14</definedName>
    <definedName name="VAS078_D_Nuotekusiurbli1">'Forma 9'!$C$14</definedName>
    <definedName name="VAS078_D_Nuotekutinklui1" localSheetId="5">'Forma 9'!$C$80</definedName>
    <definedName name="VAS078_D_Nuotekutinklui1">'Forma 9'!$C$80</definedName>
    <definedName name="VAS078_D_Nuotekuvalyklo1" localSheetId="5">'Forma 9'!$C$108</definedName>
    <definedName name="VAS078_D_Nuotekuvalyklo1">'Forma 9'!$C$108</definedName>
    <definedName name="VAS078_D_Nuotekuvalyklo2" localSheetId="5">'Forma 9'!$C$109</definedName>
    <definedName name="VAS078_D_Nuotekuvalyklo2">'Forma 9'!$C$109</definedName>
    <definedName name="VAS078_D_Nuotekuvalyklu1" localSheetId="5">'Forma 9'!$C$16</definedName>
    <definedName name="VAS078_D_Nuotekuvalyklu1">'Forma 9'!$C$16</definedName>
    <definedName name="VAS078_D_Padidejusiosta1" localSheetId="5">'Forma 9'!$C$123</definedName>
    <definedName name="VAS078_D_Padidejusiosta1">'Forma 9'!$C$123</definedName>
    <definedName name="VAS078_D_Pagalbiochemin1" localSheetId="5">'Forma 9'!$C$112</definedName>
    <definedName name="VAS078_D_Pagalbiochemin1">'Forma 9'!$C$112</definedName>
    <definedName name="VAS078_D_Pagalbiochemin2" localSheetId="5">'Forma 9'!$C$118</definedName>
    <definedName name="VAS078_D_Pagalbiochemin2">'Forma 9'!$C$118</definedName>
    <definedName name="VAS078_D_Pagalbiochemin3" localSheetId="5">'Forma 9'!$C$129</definedName>
    <definedName name="VAS078_D_Pagalbiochemin3">'Forma 9'!$C$129</definedName>
    <definedName name="VAS078_D_Pagalbiochemin4" localSheetId="5">'Forma 9'!$C$136</definedName>
    <definedName name="VAS078_D_Pagalbiochemin4">'Forma 9'!$C$136</definedName>
    <definedName name="VAS078_D_Pagalbiochemin5" localSheetId="5">'Forma 9'!$C$140</definedName>
    <definedName name="VAS078_D_Pagalbiochemin5">'Forma 9'!$C$140</definedName>
    <definedName name="VAS078_D_Pagalbiochemin6" localSheetId="5">'Forma 9'!$C$144</definedName>
    <definedName name="VAS078_D_Pagalbiochemin6">'Forma 9'!$C$144</definedName>
    <definedName name="VAS078_D_Pagamintubrike1" localSheetId="5">'Forma 9'!$C$180</definedName>
    <definedName name="VAS078_D_Pagamintubrike1">'Forma 9'!$C$180</definedName>
    <definedName name="VAS078_D_Pagamintugranu1" localSheetId="5">'Forma 9'!$C$181</definedName>
    <definedName name="VAS078_D_Pagamintugranu1">'Forma 9'!$C$181</definedName>
    <definedName name="VAS078_D_Paruostonuotek1" localSheetId="5">'Forma 9'!$C$177</definedName>
    <definedName name="VAS078_D_Paruostonuotek1">'Forma 9'!$C$177</definedName>
    <definedName name="VAS078_D_Paruostonuotek2" localSheetId="5">'Forma 9'!$C$178</definedName>
    <definedName name="VAS078_D_Paruostonuotek2">'Forma 9'!$C$178</definedName>
    <definedName name="VAS078_D_Pasalintatersa1" localSheetId="5">'Forma 9'!$C$128</definedName>
    <definedName name="VAS078_D_Pasalintatersa1">'Forma 9'!$C$128</definedName>
    <definedName name="VAS078_D_Pasalintatersa2" localSheetId="5">'Forma 9'!$C$143</definedName>
    <definedName name="VAS078_D_Pasalintatersa2">'Forma 9'!$C$143</definedName>
    <definedName name="VAS078_D_Patiektasvande1" localSheetId="5">'Forma 9'!$C$43</definedName>
    <definedName name="VAS078_D_Patiektasvande1">'Forma 9'!$C$43</definedName>
    <definedName name="VAS078_D_Pavirsiniunuot10" localSheetId="5">'Forma 9'!$C$90</definedName>
    <definedName name="VAS078_D_Pavirsiniunuot10">'Forma 9'!$C$90</definedName>
    <definedName name="VAS078_D_Pavirsiniunuot11" localSheetId="5">'Forma 9'!$C$91</definedName>
    <definedName name="VAS078_D_Pavirsiniunuot11">'Forma 9'!$C$91</definedName>
    <definedName name="VAS078_D_Pavirsiniunuot12" localSheetId="5">'Forma 9'!$C$93</definedName>
    <definedName name="VAS078_D_Pavirsiniunuot12">'Forma 9'!$C$93</definedName>
    <definedName name="VAS078_D_Pavirsiniunuot13" localSheetId="5">'Forma 9'!$C$95</definedName>
    <definedName name="VAS078_D_Pavirsiniunuot13">'Forma 9'!$C$95</definedName>
    <definedName name="VAS078_D_Pavirsiniunuot14" localSheetId="5">'Forma 9'!$C$96</definedName>
    <definedName name="VAS078_D_Pavirsiniunuot14">'Forma 9'!$C$96</definedName>
    <definedName name="VAS078_D_Pavirsiniunuot15" localSheetId="5">'Forma 9'!$C$97</definedName>
    <definedName name="VAS078_D_Pavirsiniunuot15">'Forma 9'!$C$97</definedName>
    <definedName name="VAS078_D_Pavirsiniunuot16" localSheetId="5">'Forma 9'!$C$133</definedName>
    <definedName name="VAS078_D_Pavirsiniunuot16">'Forma 9'!$C$133</definedName>
    <definedName name="VAS078_D_Pavirsiniunuot7" localSheetId="5">'Forma 9'!$C$15</definedName>
    <definedName name="VAS078_D_Pavirsiniunuot7">'Forma 9'!$C$15</definedName>
    <definedName name="VAS078_D_Pavirsiniunuot8" localSheetId="5">'Forma 9'!$C$21</definedName>
    <definedName name="VAS078_D_Pavirsiniunuot8">'Forma 9'!$C$21</definedName>
    <definedName name="VAS078_D_Pavirsiniunuot9" localSheetId="5">'Forma 9'!$C$89</definedName>
    <definedName name="VAS078_D_Pavirsiniunuot9">'Forma 9'!$C$89</definedName>
    <definedName name="VAS078_D_Perpumpavimost1" localSheetId="5">'Forma 9'!$C$78</definedName>
    <definedName name="VAS078_D_Perpumpavimost1">'Forma 9'!$C$78</definedName>
    <definedName name="VAS078_D_Pozeminiovande1" localSheetId="5">'Forma 9'!$C$62</definedName>
    <definedName name="VAS078_D_Pozeminiovande1">'Forma 9'!$C$62</definedName>
    <definedName name="VAS078_D_Rezervuaruskai1" localSheetId="5">'Forma 9'!$C$51</definedName>
    <definedName name="VAS078_D_Rezervuaruskai1">'Forma 9'!$C$51</definedName>
    <definedName name="VAS078_D_Riebalair1" localSheetId="5">'Forma 9'!$C$114</definedName>
    <definedName name="VAS078_D_Riebalair1">'Forma 9'!$C$114</definedName>
    <definedName name="VAS078_D_Riebalair2" localSheetId="5">'Forma 9'!$C$120</definedName>
    <definedName name="VAS078_D_Riebalair2">'Forma 9'!$C$120</definedName>
    <definedName name="VAS078_D_Sausumedziaguk1" localSheetId="5">'Forma 9'!$C$173</definedName>
    <definedName name="VAS078_D_Sausumedziaguk1">'Forma 9'!$C$173</definedName>
    <definedName name="VAS078_D_Sausumedziaguk2" localSheetId="5">'Forma 9'!$C$179</definedName>
    <definedName name="VAS078_D_Sausumedziaguk2">'Forma 9'!$C$179</definedName>
    <definedName name="VAS078_D_Skaitikliubutu1" localSheetId="5">'Forma 9'!$C$73</definedName>
    <definedName name="VAS078_D_Skaitikliubutu1">'Forma 9'!$C$73</definedName>
    <definedName name="VAS078_D_Suspenduotosme1" localSheetId="5">'Forma 9'!$C$113</definedName>
    <definedName name="VAS078_D_Suspenduotosme1">'Forma 9'!$C$113</definedName>
    <definedName name="VAS078_D_Suspenduotosme2" localSheetId="5">'Forma 9'!$C$119</definedName>
    <definedName name="VAS078_D_Suspenduotosme2">'Forma 9'!$C$119</definedName>
    <definedName name="VAS078_D_Suspenduotosme3" localSheetId="5">'Forma 9'!$C$137</definedName>
    <definedName name="VAS078_D_Suspenduotosme3">'Forma 9'!$C$137</definedName>
    <definedName name="VAS078_D_Suspenduotosme4" localSheetId="5">'Forma 9'!$C$141</definedName>
    <definedName name="VAS078_D_Suspenduotosme4">'Forma 9'!$C$141</definedName>
    <definedName name="VAS078_D_Transportoprie10" localSheetId="5">'Forma 9'!$C$185</definedName>
    <definedName name="VAS078_D_Transportoprie10">'Forma 9'!$C$185</definedName>
    <definedName name="VAS078_D_Transportoprie11" localSheetId="5">'Forma 9'!$C$188</definedName>
    <definedName name="VAS078_D_Transportoprie11">'Forma 9'!$C$188</definedName>
    <definedName name="VAS078_D_Transportoprie12" localSheetId="5">'Forma 9'!$C$190</definedName>
    <definedName name="VAS078_D_Transportoprie12">'Forma 9'!$C$190</definedName>
    <definedName name="VAS078_D_Uzdaroseslegin1" localSheetId="5">'Forma 9'!$C$41</definedName>
    <definedName name="VAS078_D_Uzdaroseslegin1">'Forma 9'!$C$41</definedName>
    <definedName name="VAS078_D_Valyklosesusid1" localSheetId="5">'Forma 9'!$C$146</definedName>
    <definedName name="VAS078_D_Valyklosesusid1">'Forma 9'!$C$146</definedName>
    <definedName name="VAS078_D_Valyklosesusid2" localSheetId="5">'Forma 9'!$C$147</definedName>
    <definedName name="VAS078_D_Valyklosesusid2">'Forma 9'!$C$147</definedName>
    <definedName name="VAS078_D_Valyklosesusid3" localSheetId="5">'Forma 9'!$C$148</definedName>
    <definedName name="VAS078_D_Valyklosesusid3">'Forma 9'!$C$148</definedName>
    <definedName name="VAS078_D_Vandensaeravim1" localSheetId="5">'Forma 9'!$C$36</definedName>
    <definedName name="VAS078_D_Vandensaeravim1">'Forma 9'!$C$36</definedName>
    <definedName name="VAS078_D_Vandensemimoko1" localSheetId="5">'Forma 9'!$C$67</definedName>
    <definedName name="VAS078_D_Vandensemimoko1">'Forma 9'!$C$67</definedName>
    <definedName name="VAS078_D_Vandensisgavimo1" localSheetId="5">'Forma 9'!$C$11</definedName>
    <definedName name="VAS078_D_Vandensisgavimo1">'Forma 9'!$C$11</definedName>
    <definedName name="VAS078_D_Vandenspakelim1" localSheetId="5">'Forma 9'!$C$13</definedName>
    <definedName name="VAS078_D_Vandenspakelim1">'Forma 9'!$C$13</definedName>
    <definedName name="VAS078_D_Vandenspakelim2" localSheetId="5">'Forma 9'!$C$59</definedName>
    <definedName name="VAS078_D_Vandenspakelim2">'Forma 9'!$C$59</definedName>
    <definedName name="VAS078_D_Vandenspakelim3" localSheetId="5">'Forma 9'!$C$60</definedName>
    <definedName name="VAS078_D_Vandenspakelim3">'Forma 9'!$C$60</definedName>
    <definedName name="VAS078_D_Vandensruosime1" localSheetId="5">'Forma 9'!$C$54</definedName>
    <definedName name="VAS078_D_Vandensruosime1">'Forma 9'!$C$54</definedName>
    <definedName name="VAS078_D_Vandensruosimo1" localSheetId="5">'Forma 9'!$C$12</definedName>
    <definedName name="VAS078_D_Vandensruosimo1">'Forma 9'!$C$12</definedName>
    <definedName name="VAS078_D_Vandentiekyjel1" localSheetId="5">'Forma 9'!$C$74</definedName>
    <definedName name="VAS078_D_Vandentiekyjel1">'Forma 9'!$C$74</definedName>
    <definedName name="VAS078_D_Vandentiekiopr1" localSheetId="5">'Forma 9'!$C$65</definedName>
    <definedName name="VAS078_D_Vandentiekiopr1">'Forma 9'!$C$65</definedName>
    <definedName name="VAS078_D_Vandentiekiusk1" localSheetId="5">'Forma 9'!$C$58</definedName>
    <definedName name="VAS078_D_Vandentiekiusk1">'Forma 9'!$C$58</definedName>
    <definedName name="VAS078_D_Vandenvieciusk1" localSheetId="5">'Forma 9'!$C$32</definedName>
    <definedName name="VAS078_D_Vandenvieciusk1">'Forma 9'!$C$32</definedName>
    <definedName name="VAS078_D_Vidutinisnuote1" localSheetId="5">'Forma 9'!$C$157</definedName>
    <definedName name="VAS078_D_Vidutinisnuote1">'Forma 9'!$C$157</definedName>
    <definedName name="VAS078_D_Vidutinisnuote2" localSheetId="5">'Forma 9'!$C$162</definedName>
    <definedName name="VAS078_D_Vidutinisnuote2">'Forma 9'!$C$162</definedName>
    <definedName name="VAS078_D_Vidutinispajeg1" localSheetId="5">'Forma 9'!$C$17</definedName>
    <definedName name="VAS078_D_Vidutinispajeg1">'Forma 9'!$C$17</definedName>
    <definedName name="VAS078_D_Vidutinispajeg2" localSheetId="5">'Forma 9'!$C$18</definedName>
    <definedName name="VAS078_D_Vidutinispajeg2">'Forma 9'!$C$18</definedName>
    <definedName name="VAS078_D_Vidutinispajeg3" localSheetId="5">'Forma 9'!$C$19</definedName>
    <definedName name="VAS078_D_Vidutinispajeg3">'Forma 9'!$C$19</definedName>
    <definedName name="VAS078_D_Vidutinispajeg4" localSheetId="5">'Forma 9'!$C$20</definedName>
    <definedName name="VAS078_D_Vidutinispajeg4">'Forma 9'!$C$20</definedName>
    <definedName name="VAS078_D_Vidutinispajeg5" localSheetId="5">'Forma 9'!$C$22</definedName>
    <definedName name="VAS078_D_Vidutinispajeg5">'Forma 9'!$C$22</definedName>
    <definedName name="VAS078_D_Vidutinispajeg6" localSheetId="5">'Forma 9'!$C$23</definedName>
    <definedName name="VAS078_D_Vidutinispajeg6">'Forma 9'!$C$23</definedName>
    <definedName name="VAS078_D_Vidutinispajeg7" localSheetId="5">'Forma 9'!$C$24</definedName>
    <definedName name="VAS078_D_Vidutinispajeg7">'Forma 9'!$C$24</definedName>
    <definedName name="VAS078_D_Vidutinissvert1" localSheetId="5">'Forma 9'!$C$34</definedName>
    <definedName name="VAS078_D_Vidutinissvert1">'Forma 9'!$C$34</definedName>
    <definedName name="VAS078_D_Vidutinissvert2" localSheetId="5">'Forma 9'!$C$56</definedName>
    <definedName name="VAS078_D_Vidutinissvert2">'Forma 9'!$C$56</definedName>
    <definedName name="VAS078_D_Vidutinissvert3" localSheetId="5">'Forma 9'!$C$61</definedName>
    <definedName name="VAS078_D_Vidutinissvert3">'Forma 9'!$C$61</definedName>
    <definedName name="VAS078_D_Vidutinissvert4" localSheetId="5">'Forma 9'!$C$79</definedName>
    <definedName name="VAS078_D_Vidutinissvert4">'Forma 9'!$C$79</definedName>
    <definedName name="VAS078_D_Vidutinissvert5" localSheetId="5">'Forma 9'!$C$92</definedName>
    <definedName name="VAS078_D_Vidutinissvert5">'Forma 9'!$C$92</definedName>
    <definedName name="VAS078_F_Abonentinestar1AtaskaitinisLaikotarpis" localSheetId="5">'Forma 9'!$E$193</definedName>
    <definedName name="VAS078_F_Abonentinestar1AtaskaitinisLaikotarpis">'Forma 9'!$E$193</definedName>
    <definedName name="VAS078_F_Abonentuskaici1AtaskaitinisLaikotarpis" localSheetId="5">'Forma 9'!$E$86</definedName>
    <definedName name="VAS078_F_Abonentuskaici1AtaskaitinisLaikotarpis">'Forma 9'!$E$86</definedName>
    <definedName name="VAS078_F_Abonentuskaiti1AtaskaitinisLaikotarpis" localSheetId="5">'Forma 9'!$E$72</definedName>
    <definedName name="VAS078_F_Abonentuskaiti1AtaskaitinisLaikotarpis">'Forma 9'!$E$72</definedName>
    <definedName name="VAS078_F_Administracijo1AtaskaitinisLaikotarpis" localSheetId="5">'Forma 9'!$E$194</definedName>
    <definedName name="VAS078_F_Administracijo1AtaskaitinisLaikotarpis">'Forma 9'!$E$194</definedName>
    <definedName name="VAS078_F_Anaerobiniuiap1AtaskaitinisLaikotarpis" localSheetId="5">'Forma 9'!$E$156</definedName>
    <definedName name="VAS078_F_Anaerobiniuiap1AtaskaitinisLaikotarpis">'Forma 9'!$E$156</definedName>
    <definedName name="VAS078_F_Anaerobiskaiap2AtaskaitinisLaikotarpis" localSheetId="5">'Forma 9'!$E$161</definedName>
    <definedName name="VAS078_F_Anaerobiskaiap2AtaskaitinisLaikotarpis">'Forma 9'!$E$161</definedName>
    <definedName name="VAS078_F_Asenizacinesma1AtaskaitinisLaikotarpis" localSheetId="5">'Forma 9'!$E$187</definedName>
    <definedName name="VAS078_F_Asenizacinesma1AtaskaitinisLaikotarpis">'Forma 9'!$E$187</definedName>
    <definedName name="VAS078_F_Azotasn1AtaskaitinisLaikotarpis" localSheetId="5">'Forma 9'!$E$115</definedName>
    <definedName name="VAS078_F_Azotasn1AtaskaitinisLaikotarpis">'Forma 9'!$E$115</definedName>
    <definedName name="VAS078_F_Azotasn2AtaskaitinisLaikotarpis" localSheetId="5">'Forma 9'!$E$121</definedName>
    <definedName name="VAS078_F_Azotasn2AtaskaitinisLaikotarpis">'Forma 9'!$E$121</definedName>
    <definedName name="VAS078_F_Beslegeseirkit1AtaskaitinisLaikotarpis" localSheetId="5">'Forma 9'!$E$40</definedName>
    <definedName name="VAS078_F_Beslegeseirkit1AtaskaitinisLaikotarpis">'Forma 9'!$E$40</definedName>
    <definedName name="VAS078_F_Biologiniosume1AtaskaitinisLaikotarpis" localSheetId="5">'Forma 9'!$E$104</definedName>
    <definedName name="VAS078_F_Biologiniosume1AtaskaitinisLaikotarpis">'Forma 9'!$E$104</definedName>
    <definedName name="VAS078_F_Bokstuskaicius1AtaskaitinisLaikotarpis" localSheetId="5">'Forma 9'!$E$50</definedName>
    <definedName name="VAS078_F_Bokstuskaicius1AtaskaitinisLaikotarpis">'Forma 9'!$E$50</definedName>
    <definedName name="VAS078_F_Chloru1AtaskaitinisLaikotarpis" localSheetId="5">'Forma 9'!$E$48</definedName>
    <definedName name="VAS078_F_Chloru1AtaskaitinisLaikotarpis">'Forma 9'!$E$48</definedName>
    <definedName name="VAS078_F_Darbomasinuiri1AtaskaitinisLaikotarpis" localSheetId="5">'Forma 9'!$E$134</definedName>
    <definedName name="VAS078_F_Darbomasinuiri1AtaskaitinisLaikotarpis">'Forma 9'!$E$134</definedName>
    <definedName name="VAS078_F_Daugiabuciunam2AtaskaitinisLaikotarpis" localSheetId="5">'Forma 9'!$E$66</definedName>
    <definedName name="VAS078_F_Daugiabuciunam2AtaskaitinisLaikotarpis">'Forma 9'!$E$66</definedName>
    <definedName name="VAS078_F_Daugiabuciuose3AtaskaitinisLaikotarpis" localSheetId="5">'Forma 9'!$E$71</definedName>
    <definedName name="VAS078_F_Daugiabuciuose3AtaskaitinisLaikotarpis">'Forma 9'!$E$71</definedName>
    <definedName name="VAS078_F_Denitrifikacij1AtaskaitinisLaikotarpis" localSheetId="5">'Forma 9'!$E$106</definedName>
    <definedName name="VAS078_F_Denitrifikacij1AtaskaitinisLaikotarpis">'Forma 9'!$E$106</definedName>
    <definedName name="VAS078_F_Dezinfekavimoi1AtaskaitinisLaikotarpis" localSheetId="5">'Forma 9'!$E$45</definedName>
    <definedName name="VAS078_F_Dezinfekavimoi1AtaskaitinisLaikotarpis">'Forma 9'!$E$45</definedName>
    <definedName name="VAS078_F_Dezinfekuotoch1AtaskaitinisLaikotarpis" localSheetId="5">'Forma 9'!$E$49</definedName>
    <definedName name="VAS078_F_Dezinfekuotoch1AtaskaitinisLaikotarpis">'Forma 9'!$E$49</definedName>
    <definedName name="VAS078_F_Dezinfekuotona1AtaskaitinisLaikotarpis" localSheetId="5">'Forma 9'!$E$47</definedName>
    <definedName name="VAS078_F_Dezinfekuotona1AtaskaitinisLaikotarpis">'Forma 9'!$E$47</definedName>
    <definedName name="VAS078_F_Dezinfekuotova1AtaskaitinisLaikotarpis" localSheetId="5">'Forma 9'!$E$44</definedName>
    <definedName name="VAS078_F_Dezinfekuotova1AtaskaitinisLaikotarpis">'Forma 9'!$E$44</definedName>
    <definedName name="VAS078_F_Dumblokiekisde1AtaskaitinisLaikotarpis" localSheetId="5">'Forma 9'!$E$124</definedName>
    <definedName name="VAS078_F_Dumblokiekisde1AtaskaitinisLaikotarpis">'Forma 9'!$E$124</definedName>
    <definedName name="VAS078_F_Dumblokiekisde2AtaskaitinisLaikotarpis" localSheetId="5">'Forma 9'!$E$125</definedName>
    <definedName name="VAS078_F_Dumblokiekisde2AtaskaitinisLaikotarpis">'Forma 9'!$E$125</definedName>
    <definedName name="VAS078_F_Dumblokiekisde3AtaskaitinisLaikotarpis" localSheetId="5">'Forma 9'!$E$126</definedName>
    <definedName name="VAS078_F_Dumblokiekisde3AtaskaitinisLaikotarpis">'Forma 9'!$E$126</definedName>
    <definedName name="VAS078_F_Dumblokiekisde4AtaskaitinisLaikotarpis" localSheetId="5">'Forma 9'!$E$127</definedName>
    <definedName name="VAS078_F_Dumblokiekisde4AtaskaitinisLaikotarpis">'Forma 9'!$E$127</definedName>
    <definedName name="VAS078_F_Filtracijoslau1AtaskaitinisLaikotarpis" localSheetId="5">'Forma 9'!$E$99</definedName>
    <definedName name="VAS078_F_Filtracijoslau1AtaskaitinisLaikotarpis">'Forma 9'!$E$99</definedName>
    <definedName name="VAS078_F_Filtracijoslau2AtaskaitinisLaikotarpis" localSheetId="5">'Forma 9'!$E$100</definedName>
    <definedName name="VAS078_F_Filtracijoslau2AtaskaitinisLaikotarpis">'Forma 9'!$E$100</definedName>
    <definedName name="VAS078_F_Fosforasp1AtaskaitinisLaikotarpis" localSheetId="5">'Forma 9'!$E$116</definedName>
    <definedName name="VAS078_F_Fosforasp1AtaskaitinisLaikotarpis">'Forma 9'!$E$116</definedName>
    <definedName name="VAS078_F_Fosforasp2AtaskaitinisLaikotarpis" localSheetId="5">'Forma 9'!$E$122</definedName>
    <definedName name="VAS078_F_Fosforasp2AtaskaitinisLaikotarpis">'Forma 9'!$E$122</definedName>
    <definedName name="VAS078_F_Greziniuoseins1AtaskaitinisLaikotarpis" localSheetId="5">'Forma 9'!$E$33</definedName>
    <definedName name="VAS078_F_Greziniuoseins1AtaskaitinisLaikotarpis">'Forma 9'!$E$33</definedName>
    <definedName name="VAS078_F_Hidrantuskaici1AtaskaitinisLaikotarpis" localSheetId="5">'Forma 9'!$E$68</definedName>
    <definedName name="VAS078_F_Hidrantuskaici1AtaskaitinisLaikotarpis">'Forma 9'!$E$68</definedName>
    <definedName name="VAS078_F_Individualiuna1AtaskaitinisLaikotarpis" localSheetId="5">'Forma 9'!$E$85</definedName>
    <definedName name="VAS078_F_Individualiuna1AtaskaitinisLaikotarpis">'Forma 9'!$E$85</definedName>
    <definedName name="VAS078_F_Instaliuotusiu1AtaskaitinisLaikotarpis" localSheetId="5">'Forma 9'!$E$52</definedName>
    <definedName name="VAS078_F_Instaliuotusiu1AtaskaitinisLaikotarpis">'Forma 9'!$E$52</definedName>
    <definedName name="VAS078_F_Isjutransporto1AtaskaitinisLaikotarpis" localSheetId="5">'Forma 9'!$E$186</definedName>
    <definedName name="VAS078_F_Isjutransporto1AtaskaitinisLaikotarpis">'Forma 9'!$E$186</definedName>
    <definedName name="VAS078_F_Issioskaiciaus13AtaskaitinisLaikotarpis" localSheetId="5">'Forma 9'!$E$70</definedName>
    <definedName name="VAS078_F_Issioskaiciaus13AtaskaitinisLaikotarpis">'Forma 9'!$E$70</definedName>
    <definedName name="VAS078_F_Issioskaiciaus14AtaskaitinisLaikotarpis" localSheetId="5">'Forma 9'!$E$81</definedName>
    <definedName name="VAS078_F_Issioskaiciaus14AtaskaitinisLaikotarpis">'Forma 9'!$E$81</definedName>
    <definedName name="VAS078_F_Issioskaiciaus15AtaskaitinisLaikotarpis" localSheetId="5">'Forma 9'!$E$84</definedName>
    <definedName name="VAS078_F_Issioskaiciaus15AtaskaitinisLaikotarpis">'Forma 9'!$E$84</definedName>
    <definedName name="VAS078_F_Issioskaiciaus16AtaskaitinisLaikotarpis" localSheetId="5">'Forma 9'!$E$94</definedName>
    <definedName name="VAS078_F_Issioskaiciaus16AtaskaitinisLaikotarpis">'Forma 9'!$E$94</definedName>
    <definedName name="VAS078_F_Issioskaiciaus17AtaskaitinisLaikotarpis" localSheetId="5">'Forma 9'!$E$191</definedName>
    <definedName name="VAS078_F_Issioskaiciaus17AtaskaitinisLaikotarpis">'Forma 9'!$E$191</definedName>
    <definedName name="VAS078_F_Istoskaiciausn1AtaskaitinisLaikotarpis" localSheetId="5">'Forma 9'!$E$46</definedName>
    <definedName name="VAS078_F_Istoskaiciausn1AtaskaitinisLaikotarpis">'Forma 9'!$E$46</definedName>
    <definedName name="VAS078_F_Istoskaiciausu1AtaskaitinisLaikotarpis" localSheetId="5">'Forma 9'!$E$39</definedName>
    <definedName name="VAS078_F_Istoskaiciausu1AtaskaitinisLaikotarpis">'Forma 9'!$E$39</definedName>
    <definedName name="VAS078_F_Istoskaiciausv1AtaskaitinisLaikotarpis" localSheetId="5">'Forma 9'!$E$37</definedName>
    <definedName name="VAS078_F_Istoskaiciausv1AtaskaitinisLaikotarpis">'Forma 9'!$E$37</definedName>
    <definedName name="VAS078_F_Isvalytunuotek1AtaskaitinisLaikotarpis" localSheetId="5">'Forma 9'!$E$130</definedName>
    <definedName name="VAS078_F_Isvalytunuotek1AtaskaitinisLaikotarpis">'Forma 9'!$E$130</definedName>
    <definedName name="VAS078_F_Isvalytupavirs1AtaskaitinisLaikotarpis" localSheetId="5">'Forma 9'!$E$132</definedName>
    <definedName name="VAS078_F_Isvalytupavirs1AtaskaitinisLaikotarpis">'Forma 9'!$E$132</definedName>
    <definedName name="VAS078_F_Ivadiniukartus1AtaskaitinisLaikotarpis" localSheetId="5">'Forma 9'!$E$69</definedName>
    <definedName name="VAS078_F_Ivadiniukartus1AtaskaitinisLaikotarpis">'Forma 9'!$E$69</definedName>
    <definedName name="VAS078_F_Kanalizacijoje1AtaskaitinisLaikotarpis" localSheetId="5">'Forma 9'!$E$87</definedName>
    <definedName name="VAS078_F_Kanalizacijoje1AtaskaitinisLaikotarpis">'Forma 9'!$E$87</definedName>
    <definedName name="VAS078_F_Kanalizacijosi1AtaskaitinisLaikotarpis" localSheetId="5">'Forma 9'!$E$82</definedName>
    <definedName name="VAS078_F_Kanalizacijosi1AtaskaitinisLaikotarpis">'Forma 9'!$E$82</definedName>
    <definedName name="VAS078_F_Kanalizacijoss1AtaskaitinisLaikotarpis" localSheetId="5">'Forma 9'!$E$76</definedName>
    <definedName name="VAS078_F_Kanalizacijoss1AtaskaitinisLaikotarpis">'Forma 9'!$E$76</definedName>
    <definedName name="VAS078_F_Kanalizavimopa1AtaskaitinisLaikotarpis" localSheetId="5">'Forma 9'!$E$83</definedName>
    <definedName name="VAS078_F_Kanalizavimopa1AtaskaitinisLaikotarpis">'Forma 9'!$E$83</definedName>
    <definedName name="VAS078_F_Kitaisbudaispa1AtaskaitinisLaikotarpis" localSheetId="5">'Forma 9'!$E$42</definedName>
    <definedName name="VAS078_F_Kitaisbudaispa1AtaskaitinisLaikotarpis">'Forma 9'!$E$42</definedName>
    <definedName name="VAS078_F_Kitosspecialio1AtaskaitinisLaikotarpis" localSheetId="5">'Forma 9'!$E$189</definedName>
    <definedName name="VAS078_F_Kitosspecialio1AtaskaitinisLaikotarpis">'Forma 9'!$E$189</definedName>
    <definedName name="VAS078_F_Kitudarbomasin1AtaskaitinisLaikotarpis" localSheetId="5">'Forma 9'!$E$110</definedName>
    <definedName name="VAS078_F_Kitudarbomasin1AtaskaitinisLaikotarpis">'Forma 9'!$E$110</definedName>
    <definedName name="VAS078_F_Kitupadaliniup1AtaskaitinisLaikotarpis" localSheetId="5">'Forma 9'!$E$195</definedName>
    <definedName name="VAS078_F_Kitupadaliniup1AtaskaitinisLaikotarpis">'Forma 9'!$E$195</definedName>
    <definedName name="VAS078_F_Kituvandentiek1AtaskaitinisLaikotarpis" localSheetId="5">'Forma 9'!$E$64</definedName>
    <definedName name="VAS078_F_Kituvandentiek1AtaskaitinisLaikotarpis">'Forma 9'!$E$64</definedName>
    <definedName name="VAS078_F_Kompostodregnu1AtaskaitinisLaikotarpis" localSheetId="5">'Forma 9'!$E$172</definedName>
    <definedName name="VAS078_F_Kompostodregnu1AtaskaitinisLaikotarpis">'Forma 9'!$E$172</definedName>
    <definedName name="VAS078_F_Kompostokiekis1AtaskaitinisLaikotarpis" localSheetId="5">'Forma 9'!$E$171</definedName>
    <definedName name="VAS078_F_Kompostokiekis1AtaskaitinisLaikotarpis">'Forma 9'!$E$171</definedName>
    <definedName name="VAS078_F_Magistraliniuv1AtaskaitinisLaikotarpis" localSheetId="5">'Forma 9'!$E$63</definedName>
    <definedName name="VAS078_F_Magistraliniuv1AtaskaitinisLaikotarpis">'Forma 9'!$E$63</definedName>
    <definedName name="VAS078_F_Mechaniniovaly1AtaskaitinisLaikotarpis" localSheetId="5">'Forma 9'!$E$102</definedName>
    <definedName name="VAS078_F_Mechaniniovaly1AtaskaitinisLaikotarpis">'Forma 9'!$E$102</definedName>
    <definedName name="VAS078_F_Membraniniaios1AtaskaitinisLaikotarpis" localSheetId="5">'Forma 9'!$E$55</definedName>
    <definedName name="VAS078_F_Membraniniaios1AtaskaitinisLaikotarpis">'Forma 9'!$E$55</definedName>
    <definedName name="VAS078_F_Membraniniaiul1AtaskaitinisLaikotarpis" localSheetId="5">'Forma 9'!$E$53</definedName>
    <definedName name="VAS078_F_Membraniniaiul1AtaskaitinisLaikotarpis">'Forma 9'!$E$53</definedName>
    <definedName name="VAS078_F_Metinisbiologi1AtaskaitinisLaikotarpis" localSheetId="5">'Forma 9'!$E$105</definedName>
    <definedName name="VAS078_F_Metinisbiologi1AtaskaitinisLaikotarpis">'Forma 9'!$E$105</definedName>
    <definedName name="VAS078_F_Metinisdenitri1AtaskaitinisLaikotarpis" localSheetId="5">'Forma 9'!$E$107</definedName>
    <definedName name="VAS078_F_Metinisdenitri1AtaskaitinisLaikotarpis">'Forma 9'!$E$107</definedName>
    <definedName name="VAS078_F_Metinisfiltrav1AtaskaitinisLaikotarpis" localSheetId="5">'Forma 9'!$E$101</definedName>
    <definedName name="VAS078_F_Metinisfiltrav1AtaskaitinisLaikotarpis">'Forma 9'!$E$101</definedName>
    <definedName name="VAS078_F_Metinismechani1AtaskaitinisLaikotarpis" localSheetId="5">'Forma 9'!$E$103</definedName>
    <definedName name="VAS078_F_Metinismechani1AtaskaitinisLaikotarpis">'Forma 9'!$E$103</definedName>
    <definedName name="VAS078_F_Metinisnuoteku1AtaskaitinisLaikotarpis" localSheetId="5">'Forma 9'!$E$174</definedName>
    <definedName name="VAS078_F_Metinisnuoteku1AtaskaitinisLaikotarpis">'Forma 9'!$E$174</definedName>
    <definedName name="VAS078_F_Metinisnuoteku2AtaskaitinisLaikotarpis" localSheetId="5">'Forma 9'!$E$182</definedName>
    <definedName name="VAS078_F_Metinisnuoteku2AtaskaitinisLaikotarpis">'Forma 9'!$E$182</definedName>
    <definedName name="VAS078_F_Metinisparuost1AtaskaitinisLaikotarpis" localSheetId="5">'Forma 9'!$E$38</definedName>
    <definedName name="VAS078_F_Metinisparuost1AtaskaitinisLaikotarpis">'Forma 9'!$E$38</definedName>
    <definedName name="VAS078_F_Naftosprodukta1AtaskaitinisLaikotarpis" localSheetId="5">'Forma 9'!$E$138</definedName>
    <definedName name="VAS078_F_Naftosprodukta1AtaskaitinisLaikotarpis">'Forma 9'!$E$138</definedName>
    <definedName name="VAS078_F_Naftosprodukta2AtaskaitinisLaikotarpis" localSheetId="5">'Forma 9'!$E$142</definedName>
    <definedName name="VAS078_F_Naftosprodukta2AtaskaitinisLaikotarpis">'Forma 9'!$E$142</definedName>
    <definedName name="VAS078_F_Nuotekudumbloa1AtaskaitinisLaikotarpis" localSheetId="5">'Forma 9'!$E$25</definedName>
    <definedName name="VAS078_F_Nuotekudumbloa1AtaskaitinisLaikotarpis">'Forma 9'!$E$25</definedName>
    <definedName name="VAS078_F_Nuotekudumblod1AtaskaitinisLaikotarpis" localSheetId="5">'Forma 9'!$E$29</definedName>
    <definedName name="VAS078_F_Nuotekudumblod1AtaskaitinisLaikotarpis">'Forma 9'!$E$29</definedName>
    <definedName name="VAS078_F_Nuotekudumblod3AtaskaitinisLaikotarpis" localSheetId="5">'Forma 9'!$E$169</definedName>
    <definedName name="VAS078_F_Nuotekudumblod3AtaskaitinisLaikotarpis">'Forma 9'!$E$169</definedName>
    <definedName name="VAS078_F_Nuotekudumblok1AtaskaitinisLaikotarpis" localSheetId="5">'Forma 9'!$E$30</definedName>
    <definedName name="VAS078_F_Nuotekudumblok1AtaskaitinisLaikotarpis">'Forma 9'!$E$30</definedName>
    <definedName name="VAS078_F_Nuotekudumblok2AtaskaitinisLaikotarpis" localSheetId="5">'Forma 9'!$E$151</definedName>
    <definedName name="VAS078_F_Nuotekudumblok2AtaskaitinisLaikotarpis">'Forma 9'!$E$151</definedName>
    <definedName name="VAS078_F_Nuotekudumblok3AtaskaitinisLaikotarpis" localSheetId="5">'Forma 9'!$E$153</definedName>
    <definedName name="VAS078_F_Nuotekudumblok3AtaskaitinisLaikotarpis">'Forma 9'!$E$153</definedName>
    <definedName name="VAS078_F_Nuotekudumblok4AtaskaitinisLaikotarpis" localSheetId="5">'Forma 9'!$E$158</definedName>
    <definedName name="VAS078_F_Nuotekudumblok4AtaskaitinisLaikotarpis">'Forma 9'!$E$158</definedName>
    <definedName name="VAS078_F_Nuotekudumblok5AtaskaitinisLaikotarpis" localSheetId="5">'Forma 9'!$E$163</definedName>
    <definedName name="VAS078_F_Nuotekudumblok5AtaskaitinisLaikotarpis">'Forma 9'!$E$163</definedName>
    <definedName name="VAS078_F_Nuotekudumblok6AtaskaitinisLaikotarpis" localSheetId="5">'Forma 9'!$E$166</definedName>
    <definedName name="VAS078_F_Nuotekudumblok6AtaskaitinisLaikotarpis">'Forma 9'!$E$166</definedName>
    <definedName name="VAS078_F_Nuotekudumblok7AtaskaitinisLaikotarpis" localSheetId="5">'Forma 9'!$E$168</definedName>
    <definedName name="VAS078_F_Nuotekudumblok7AtaskaitinisLaikotarpis">'Forma 9'!$E$168</definedName>
    <definedName name="VAS078_F_Nuotekudumblop1AtaskaitinisLaikotarpis" localSheetId="5">'Forma 9'!$E$28</definedName>
    <definedName name="VAS078_F_Nuotekudumblop1AtaskaitinisLaikotarpis">'Forma 9'!$E$28</definedName>
    <definedName name="VAS078_F_Nuotekudumblop2AtaskaitinisLaikotarpis" localSheetId="5">'Forma 9'!$E$159</definedName>
    <definedName name="VAS078_F_Nuotekudumblop2AtaskaitinisLaikotarpis">'Forma 9'!$E$159</definedName>
    <definedName name="VAS078_F_Nuotekudumblos1AtaskaitinisLaikotarpis" localSheetId="5">'Forma 9'!$E$27</definedName>
    <definedName name="VAS078_F_Nuotekudumblos1AtaskaitinisLaikotarpis">'Forma 9'!$E$27</definedName>
    <definedName name="VAS078_F_Nuotekudumblos2AtaskaitinisLaikotarpis" localSheetId="5">'Forma 9'!$E$164</definedName>
    <definedName name="VAS078_F_Nuotekudumblos2AtaskaitinisLaikotarpis">'Forma 9'!$E$164</definedName>
    <definedName name="VAS078_F_Nuotekudumblot10AtaskaitinisLaikotarpis" localSheetId="5">'Forma 9'!$E$154</definedName>
    <definedName name="VAS078_F_Nuotekudumblot10AtaskaitinisLaikotarpis">'Forma 9'!$E$154</definedName>
    <definedName name="VAS078_F_Nuotekudumblot11AtaskaitinisLaikotarpis" localSheetId="5">'Forma 9'!$E$175</definedName>
    <definedName name="VAS078_F_Nuotekudumblot11AtaskaitinisLaikotarpis">'Forma 9'!$E$175</definedName>
    <definedName name="VAS078_F_Nuotekudumblot12AtaskaitinisLaikotarpis" localSheetId="5">'Forma 9'!$E$183</definedName>
    <definedName name="VAS078_F_Nuotekudumblot12AtaskaitinisLaikotarpis">'Forma 9'!$E$183</definedName>
    <definedName name="VAS078_F_Nuotekudumblot7AtaskaitinisLaikotarpis" localSheetId="5">'Forma 9'!$E$26</definedName>
    <definedName name="VAS078_F_Nuotekudumblot7AtaskaitinisLaikotarpis">'Forma 9'!$E$26</definedName>
    <definedName name="VAS078_F_Nuotekudumblot8AtaskaitinisLaikotarpis" localSheetId="5">'Forma 9'!$E$149</definedName>
    <definedName name="VAS078_F_Nuotekudumblot8AtaskaitinisLaikotarpis">'Forma 9'!$E$149</definedName>
    <definedName name="VAS078_F_Nuotekudumblov1AtaskaitinisLaikotarpis" localSheetId="5">'Forma 9'!$E$152</definedName>
    <definedName name="VAS078_F_Nuotekudumblov1AtaskaitinisLaikotarpis">'Forma 9'!$E$152</definedName>
    <definedName name="VAS078_F_Nuotekudumblov2AtaskaitinisLaikotarpis" localSheetId="5">'Forma 9'!$E$167</definedName>
    <definedName name="VAS078_F_Nuotekudumblov2AtaskaitinisLaikotarpis">'Forma 9'!$E$167</definedName>
    <definedName name="VAS078_F_Nuotekulaborat1AtaskaitinisLaikotarpis" localSheetId="5">'Forma 9'!$E$192</definedName>
    <definedName name="VAS078_F_Nuotekulaborat1AtaskaitinisLaikotarpis">'Forma 9'!$E$192</definedName>
    <definedName name="VAS078_F_Nuotekuperpump1AtaskaitinisLaikotarpis" localSheetId="5">'Forma 9'!$E$77</definedName>
    <definedName name="VAS078_F_Nuotekuperpump1AtaskaitinisLaikotarpis">'Forma 9'!$E$77</definedName>
    <definedName name="VAS078_F_Nuotekusiurbli1AtaskaitinisLaikotarpis" localSheetId="5">'Forma 9'!$E$14</definedName>
    <definedName name="VAS078_F_Nuotekusiurbli1AtaskaitinisLaikotarpis">'Forma 9'!$E$14</definedName>
    <definedName name="VAS078_F_Nuotekutinklui1AtaskaitinisLaikotarpis" localSheetId="5">'Forma 9'!$E$80</definedName>
    <definedName name="VAS078_F_Nuotekutinklui1AtaskaitinisLaikotarpis">'Forma 9'!$E$80</definedName>
    <definedName name="VAS078_F_Nuotekuvalyklo1AtaskaitinisLaikotarpis" localSheetId="5">'Forma 9'!$E$108</definedName>
    <definedName name="VAS078_F_Nuotekuvalyklo1AtaskaitinisLaikotarpis">'Forma 9'!$E$108</definedName>
    <definedName name="VAS078_F_Nuotekuvalyklo2AtaskaitinisLaikotarpis" localSheetId="5">'Forma 9'!$E$109</definedName>
    <definedName name="VAS078_F_Nuotekuvalyklo2AtaskaitinisLaikotarpis">'Forma 9'!$E$109</definedName>
    <definedName name="VAS078_F_Nuotekuvalyklu1AtaskaitinisLaikotarpis" localSheetId="5">'Forma 9'!$E$16</definedName>
    <definedName name="VAS078_F_Nuotekuvalyklu1AtaskaitinisLaikotarpis">'Forma 9'!$E$16</definedName>
    <definedName name="VAS078_F_Pagalbiochemin1AtaskaitinisLaikotarpis" localSheetId="5">'Forma 9'!$E$112</definedName>
    <definedName name="VAS078_F_Pagalbiochemin1AtaskaitinisLaikotarpis">'Forma 9'!$E$112</definedName>
    <definedName name="VAS078_F_Pagalbiochemin2AtaskaitinisLaikotarpis" localSheetId="5">'Forma 9'!$E$118</definedName>
    <definedName name="VAS078_F_Pagalbiochemin2AtaskaitinisLaikotarpis">'Forma 9'!$E$118</definedName>
    <definedName name="VAS078_F_Pagalbiochemin3AtaskaitinisLaikotarpis" localSheetId="5">'Forma 9'!$E$129</definedName>
    <definedName name="VAS078_F_Pagalbiochemin3AtaskaitinisLaikotarpis">'Forma 9'!$E$129</definedName>
    <definedName name="VAS078_F_Pagalbiochemin4AtaskaitinisLaikotarpis" localSheetId="5">'Forma 9'!$E$136</definedName>
    <definedName name="VAS078_F_Pagalbiochemin4AtaskaitinisLaikotarpis">'Forma 9'!$E$136</definedName>
    <definedName name="VAS078_F_Pagalbiochemin5AtaskaitinisLaikotarpis" localSheetId="5">'Forma 9'!$E$140</definedName>
    <definedName name="VAS078_F_Pagalbiochemin5AtaskaitinisLaikotarpis">'Forma 9'!$E$140</definedName>
    <definedName name="VAS078_F_Pagalbiochemin6AtaskaitinisLaikotarpis" localSheetId="5">'Forma 9'!$E$144</definedName>
    <definedName name="VAS078_F_Pagalbiochemin6AtaskaitinisLaikotarpis">'Forma 9'!$E$144</definedName>
    <definedName name="VAS078_F_Pagamintubrike1AtaskaitinisLaikotarpis" localSheetId="5">'Forma 9'!$E$180</definedName>
    <definedName name="VAS078_F_Pagamintubrike1AtaskaitinisLaikotarpis">'Forma 9'!$E$180</definedName>
    <definedName name="VAS078_F_Pagamintugranu1AtaskaitinisLaikotarpis" localSheetId="5">'Forma 9'!$E$181</definedName>
    <definedName name="VAS078_F_Pagamintugranu1AtaskaitinisLaikotarpis">'Forma 9'!$E$181</definedName>
    <definedName name="VAS078_F_Paruostonuotek1AtaskaitinisLaikotarpis" localSheetId="5">'Forma 9'!$E$177</definedName>
    <definedName name="VAS078_F_Paruostonuotek1AtaskaitinisLaikotarpis">'Forma 9'!$E$177</definedName>
    <definedName name="VAS078_F_Paruostonuotek2AtaskaitinisLaikotarpis" localSheetId="5">'Forma 9'!$E$178</definedName>
    <definedName name="VAS078_F_Paruostonuotek2AtaskaitinisLaikotarpis">'Forma 9'!$E$178</definedName>
    <definedName name="VAS078_F_Patiektasvande1AtaskaitinisLaikotarpis" localSheetId="5">'Forma 9'!$E$43</definedName>
    <definedName name="VAS078_F_Patiektasvande1AtaskaitinisLaikotarpis">'Forma 9'!$E$43</definedName>
    <definedName name="VAS078_F_Pavirsiniunuot10AtaskaitinisLaikotarpis" localSheetId="5">'Forma 9'!$E$90</definedName>
    <definedName name="VAS078_F_Pavirsiniunuot10AtaskaitinisLaikotarpis">'Forma 9'!$E$90</definedName>
    <definedName name="VAS078_F_Pavirsiniunuot11AtaskaitinisLaikotarpis" localSheetId="5">'Forma 9'!$E$91</definedName>
    <definedName name="VAS078_F_Pavirsiniunuot11AtaskaitinisLaikotarpis">'Forma 9'!$E$91</definedName>
    <definedName name="VAS078_F_Pavirsiniunuot12AtaskaitinisLaikotarpis" localSheetId="5">'Forma 9'!$E$93</definedName>
    <definedName name="VAS078_F_Pavirsiniunuot12AtaskaitinisLaikotarpis">'Forma 9'!$E$93</definedName>
    <definedName name="VAS078_F_Pavirsiniunuot13AtaskaitinisLaikotarpis" localSheetId="5">'Forma 9'!$E$95</definedName>
    <definedName name="VAS078_F_Pavirsiniunuot13AtaskaitinisLaikotarpis">'Forma 9'!$E$95</definedName>
    <definedName name="VAS078_F_Pavirsiniunuot14AtaskaitinisLaikotarpis" localSheetId="5">'Forma 9'!$E$96</definedName>
    <definedName name="VAS078_F_Pavirsiniunuot14AtaskaitinisLaikotarpis">'Forma 9'!$E$96</definedName>
    <definedName name="VAS078_F_Pavirsiniunuot15AtaskaitinisLaikotarpis" localSheetId="5">'Forma 9'!$E$97</definedName>
    <definedName name="VAS078_F_Pavirsiniunuot15AtaskaitinisLaikotarpis">'Forma 9'!$E$97</definedName>
    <definedName name="VAS078_F_Pavirsiniunuot16AtaskaitinisLaikotarpis" localSheetId="5">'Forma 9'!$E$133</definedName>
    <definedName name="VAS078_F_Pavirsiniunuot16AtaskaitinisLaikotarpis">'Forma 9'!$E$133</definedName>
    <definedName name="VAS078_F_Pavirsiniunuot7AtaskaitinisLaikotarpis" localSheetId="5">'Forma 9'!$E$15</definedName>
    <definedName name="VAS078_F_Pavirsiniunuot7AtaskaitinisLaikotarpis">'Forma 9'!$E$15</definedName>
    <definedName name="VAS078_F_Pavirsiniunuot8AtaskaitinisLaikotarpis" localSheetId="5">'Forma 9'!$E$21</definedName>
    <definedName name="VAS078_F_Pavirsiniunuot8AtaskaitinisLaikotarpis">'Forma 9'!$E$21</definedName>
    <definedName name="VAS078_F_Pavirsiniunuot9AtaskaitinisLaikotarpis" localSheetId="5">'Forma 9'!$E$89</definedName>
    <definedName name="VAS078_F_Pavirsiniunuot9AtaskaitinisLaikotarpis">'Forma 9'!$E$89</definedName>
    <definedName name="VAS078_F_Perpumpavimost1AtaskaitinisLaikotarpis" localSheetId="5">'Forma 9'!$E$78</definedName>
    <definedName name="VAS078_F_Perpumpavimost1AtaskaitinisLaikotarpis">'Forma 9'!$E$78</definedName>
    <definedName name="VAS078_F_Pozeminiovande1AtaskaitinisLaikotarpis" localSheetId="5">'Forma 9'!$E$62</definedName>
    <definedName name="VAS078_F_Pozeminiovande1AtaskaitinisLaikotarpis">'Forma 9'!$E$62</definedName>
    <definedName name="VAS078_F_Rezervuaruskai1AtaskaitinisLaikotarpis" localSheetId="5">'Forma 9'!$E$51</definedName>
    <definedName name="VAS078_F_Rezervuaruskai1AtaskaitinisLaikotarpis">'Forma 9'!$E$51</definedName>
    <definedName name="VAS078_F_Riebalair1AtaskaitinisLaikotarpis" localSheetId="5">'Forma 9'!$E$114</definedName>
    <definedName name="VAS078_F_Riebalair1AtaskaitinisLaikotarpis">'Forma 9'!$E$114</definedName>
    <definedName name="VAS078_F_Riebalair2AtaskaitinisLaikotarpis" localSheetId="5">'Forma 9'!$E$120</definedName>
    <definedName name="VAS078_F_Riebalair2AtaskaitinisLaikotarpis">'Forma 9'!$E$120</definedName>
    <definedName name="VAS078_F_Sausumedziaguk1AtaskaitinisLaikotarpis" localSheetId="5">'Forma 9'!$E$173</definedName>
    <definedName name="VAS078_F_Sausumedziaguk1AtaskaitinisLaikotarpis">'Forma 9'!$E$173</definedName>
    <definedName name="VAS078_F_Sausumedziaguk2AtaskaitinisLaikotarpis" localSheetId="5">'Forma 9'!$E$179</definedName>
    <definedName name="VAS078_F_Sausumedziaguk2AtaskaitinisLaikotarpis">'Forma 9'!$E$179</definedName>
    <definedName name="VAS078_F_Skaitikliubutu1AtaskaitinisLaikotarpis" localSheetId="5">'Forma 9'!$E$73</definedName>
    <definedName name="VAS078_F_Skaitikliubutu1AtaskaitinisLaikotarpis">'Forma 9'!$E$73</definedName>
    <definedName name="VAS078_F_Suspenduotosme1AtaskaitinisLaikotarpis" localSheetId="5">'Forma 9'!$E$113</definedName>
    <definedName name="VAS078_F_Suspenduotosme1AtaskaitinisLaikotarpis">'Forma 9'!$E$113</definedName>
    <definedName name="VAS078_F_Suspenduotosme2AtaskaitinisLaikotarpis" localSheetId="5">'Forma 9'!$E$119</definedName>
    <definedName name="VAS078_F_Suspenduotosme2AtaskaitinisLaikotarpis">'Forma 9'!$E$119</definedName>
    <definedName name="VAS078_F_Suspenduotosme3AtaskaitinisLaikotarpis" localSheetId="5">'Forma 9'!$E$137</definedName>
    <definedName name="VAS078_F_Suspenduotosme3AtaskaitinisLaikotarpis">'Forma 9'!$E$137</definedName>
    <definedName name="VAS078_F_Suspenduotosme4AtaskaitinisLaikotarpis" localSheetId="5">'Forma 9'!$E$141</definedName>
    <definedName name="VAS078_F_Suspenduotosme4AtaskaitinisLaikotarpis">'Forma 9'!$E$141</definedName>
    <definedName name="VAS078_F_Transportoprie10AtaskaitinisLaikotarpis" localSheetId="5">'Forma 9'!$E$185</definedName>
    <definedName name="VAS078_F_Transportoprie10AtaskaitinisLaikotarpis">'Forma 9'!$E$185</definedName>
    <definedName name="VAS078_F_Transportoprie11AtaskaitinisLaikotarpis" localSheetId="5">'Forma 9'!$E$188</definedName>
    <definedName name="VAS078_F_Transportoprie11AtaskaitinisLaikotarpis">'Forma 9'!$E$188</definedName>
    <definedName name="VAS078_F_Transportoprie12AtaskaitinisLaikotarpis" localSheetId="5">'Forma 9'!$E$190</definedName>
    <definedName name="VAS078_F_Transportoprie12AtaskaitinisLaikotarpis">'Forma 9'!$E$190</definedName>
    <definedName name="VAS078_F_Uzdaroseslegin1AtaskaitinisLaikotarpis" localSheetId="5">'Forma 9'!$E$41</definedName>
    <definedName name="VAS078_F_Uzdaroseslegin1AtaskaitinisLaikotarpis">'Forma 9'!$E$41</definedName>
    <definedName name="VAS078_F_Valyklosesusid1AtaskaitinisLaikotarpis" localSheetId="5">'Forma 9'!$E$146</definedName>
    <definedName name="VAS078_F_Valyklosesusid1AtaskaitinisLaikotarpis">'Forma 9'!$E$146</definedName>
    <definedName name="VAS078_F_Valyklosesusid2AtaskaitinisLaikotarpis" localSheetId="5">'Forma 9'!$E$147</definedName>
    <definedName name="VAS078_F_Valyklosesusid2AtaskaitinisLaikotarpis">'Forma 9'!$E$147</definedName>
    <definedName name="VAS078_F_Valyklosesusid3AtaskaitinisLaikotarpis" localSheetId="5">'Forma 9'!$E$148</definedName>
    <definedName name="VAS078_F_Valyklosesusid3AtaskaitinisLaikotarpis">'Forma 9'!$E$148</definedName>
    <definedName name="VAS078_F_Vandensaeravim1AtaskaitinisLaikotarpis" localSheetId="5">'Forma 9'!$E$36</definedName>
    <definedName name="VAS078_F_Vandensaeravim1AtaskaitinisLaikotarpis">'Forma 9'!$E$36</definedName>
    <definedName name="VAS078_F_Vandensemimoko1AtaskaitinisLaikotarpis" localSheetId="5">'Forma 9'!$E$67</definedName>
    <definedName name="VAS078_F_Vandensemimoko1AtaskaitinisLaikotarpis">'Forma 9'!$E$67</definedName>
    <definedName name="VAS078_F_Vandensisgavimo1AtaskaitinisLaikotarpis" localSheetId="5">'Forma 9'!$E$11</definedName>
    <definedName name="VAS078_F_Vandensisgavimo1AtaskaitinisLaikotarpis">'Forma 9'!$E$11</definedName>
    <definedName name="VAS078_F_Vandenspakelim1AtaskaitinisLaikotarpis" localSheetId="5">'Forma 9'!$E$13</definedName>
    <definedName name="VAS078_F_Vandenspakelim1AtaskaitinisLaikotarpis">'Forma 9'!$E$13</definedName>
    <definedName name="VAS078_F_Vandenspakelim2AtaskaitinisLaikotarpis" localSheetId="5">'Forma 9'!$E$59</definedName>
    <definedName name="VAS078_F_Vandenspakelim2AtaskaitinisLaikotarpis">'Forma 9'!$E$59</definedName>
    <definedName name="VAS078_F_Vandenspakelim3AtaskaitinisLaikotarpis" localSheetId="5">'Forma 9'!$E$60</definedName>
    <definedName name="VAS078_F_Vandenspakelim3AtaskaitinisLaikotarpis">'Forma 9'!$E$60</definedName>
    <definedName name="VAS078_F_Vandensruosime1AtaskaitinisLaikotarpis" localSheetId="5">'Forma 9'!$E$54</definedName>
    <definedName name="VAS078_F_Vandensruosime1AtaskaitinisLaikotarpis">'Forma 9'!$E$54</definedName>
    <definedName name="VAS078_F_Vandensruosimo1AtaskaitinisLaikotarpis" localSheetId="5">'Forma 9'!$E$12</definedName>
    <definedName name="VAS078_F_Vandensruosimo1AtaskaitinisLaikotarpis">'Forma 9'!$E$12</definedName>
    <definedName name="VAS078_F_Vandentiekyjel1AtaskaitinisLaikotarpis" localSheetId="5">'Forma 9'!$E$74</definedName>
    <definedName name="VAS078_F_Vandentiekyjel1AtaskaitinisLaikotarpis">'Forma 9'!$E$74</definedName>
    <definedName name="VAS078_F_Vandentiekiopr1AtaskaitinisLaikotarpis" localSheetId="5">'Forma 9'!$E$65</definedName>
    <definedName name="VAS078_F_Vandentiekiopr1AtaskaitinisLaikotarpis">'Forma 9'!$E$65</definedName>
    <definedName name="VAS078_F_Vandentiekiusk1AtaskaitinisLaikotarpis" localSheetId="5">'Forma 9'!$E$58</definedName>
    <definedName name="VAS078_F_Vandentiekiusk1AtaskaitinisLaikotarpis">'Forma 9'!$E$58</definedName>
    <definedName name="VAS078_F_Vandenvieciusk1AtaskaitinisLaikotarpis" localSheetId="5">'Forma 9'!$E$32</definedName>
    <definedName name="VAS078_F_Vandenvieciusk1AtaskaitinisLaikotarpis">'Forma 9'!$E$32</definedName>
    <definedName name="VAS078_F_Vidutinisnuote1AtaskaitinisLaikotarpis" localSheetId="5">'Forma 9'!$E$157</definedName>
    <definedName name="VAS078_F_Vidutinisnuote1AtaskaitinisLaikotarpis">'Forma 9'!$E$157</definedName>
    <definedName name="VAS078_F_Vidutinisnuote2AtaskaitinisLaikotarpis" localSheetId="5">'Forma 9'!$E$162</definedName>
    <definedName name="VAS078_F_Vidutinisnuote2AtaskaitinisLaikotarpis">'Forma 9'!$E$162</definedName>
    <definedName name="VAS078_F_Vidutinispajeg1AtaskaitinisLaikotarpis" localSheetId="5">'Forma 9'!$E$17</definedName>
    <definedName name="VAS078_F_Vidutinispajeg1AtaskaitinisLaikotarpis">'Forma 9'!$E$17</definedName>
    <definedName name="VAS078_F_Vidutinispajeg2AtaskaitinisLaikotarpis" localSheetId="5">'Forma 9'!$E$18</definedName>
    <definedName name="VAS078_F_Vidutinispajeg2AtaskaitinisLaikotarpis">'Forma 9'!$E$18</definedName>
    <definedName name="VAS078_F_Vidutinispajeg3AtaskaitinisLaikotarpis" localSheetId="5">'Forma 9'!$E$19</definedName>
    <definedName name="VAS078_F_Vidutinispajeg3AtaskaitinisLaikotarpis">'Forma 9'!$E$19</definedName>
    <definedName name="VAS078_F_Vidutinispajeg4AtaskaitinisLaikotarpis" localSheetId="5">'Forma 9'!$E$20</definedName>
    <definedName name="VAS078_F_Vidutinispajeg4AtaskaitinisLaikotarpis">'Forma 9'!$E$20</definedName>
    <definedName name="VAS078_F_Vidutinispajeg5AtaskaitinisLaikotarpis" localSheetId="5">'Forma 9'!$E$22</definedName>
    <definedName name="VAS078_F_Vidutinispajeg5AtaskaitinisLaikotarpis">'Forma 9'!$E$22</definedName>
    <definedName name="VAS078_F_Vidutinispajeg6AtaskaitinisLaikotarpis" localSheetId="5">'Forma 9'!$E$23</definedName>
    <definedName name="VAS078_F_Vidutinispajeg6AtaskaitinisLaikotarpis">'Forma 9'!$E$23</definedName>
    <definedName name="VAS078_F_Vidutinispajeg7AtaskaitinisLaikotarpis" localSheetId="5">'Forma 9'!$E$24</definedName>
    <definedName name="VAS078_F_Vidutinispajeg7AtaskaitinisLaikotarpis">'Forma 9'!$E$24</definedName>
    <definedName name="VAS078_F_Vidutinissvert1AtaskaitinisLaikotarpis" localSheetId="5">'Forma 9'!$E$34</definedName>
    <definedName name="VAS078_F_Vidutinissvert1AtaskaitinisLaikotarpis">'Forma 9'!$E$34</definedName>
    <definedName name="VAS078_F_Vidutinissvert2AtaskaitinisLaikotarpis" localSheetId="5">'Forma 9'!$E$56</definedName>
    <definedName name="VAS078_F_Vidutinissvert2AtaskaitinisLaikotarpis">'Forma 9'!$E$56</definedName>
    <definedName name="VAS078_F_Vidutinissvert3AtaskaitinisLaikotarpis" localSheetId="5">'Forma 9'!$E$61</definedName>
    <definedName name="VAS078_F_Vidutinissvert3AtaskaitinisLaikotarpis">'Forma 9'!$E$61</definedName>
    <definedName name="VAS078_F_Vidutinissvert4AtaskaitinisLaikotarpis" localSheetId="5">'Forma 9'!$E$79</definedName>
    <definedName name="VAS078_F_Vidutinissvert4AtaskaitinisLaikotarpis">'Forma 9'!$E$79</definedName>
    <definedName name="VAS078_F_Vidutinissvert5AtaskaitinisLaikotarpis" localSheetId="5">'Forma 9'!$E$92</definedName>
    <definedName name="VAS078_F_Vidutinissvert5AtaskaitinisLaikotarpis">'Forma 9'!$E$92</definedName>
    <definedName name="VAS079_D_Apskaitosveikl7" localSheetId="3">'Forma 10'!$C$23</definedName>
    <definedName name="VAS079_D_Apskaitosveikl7">'Forma 10'!$C$23</definedName>
    <definedName name="VAS079_D_Apskaitosveikl8" localSheetId="3">'Forma 10'!$C$34</definedName>
    <definedName name="VAS079_D_Apskaitosveikl8">'Forma 10'!$C$34</definedName>
    <definedName name="VAS079_D_Apskaitosveikl9" localSheetId="3">'Forma 10'!$C$35</definedName>
    <definedName name="VAS079_D_Apskaitosveikl9">'Forma 10'!$C$35</definedName>
    <definedName name="VAS079_D_AtaskaitinisLaikotarpis" localSheetId="3">'Forma 10'!$E$9</definedName>
    <definedName name="VAS079_D_AtaskaitinisLaikotarpis">'Forma 10'!$E$9</definedName>
    <definedName name="VAS079_D_Bendraipriskir1" localSheetId="3">'Forma 10'!$C$38</definedName>
    <definedName name="VAS079_D_Bendraipriskir1">'Forma 10'!$C$38</definedName>
    <definedName name="VAS079_D_Darbuotojuskai1" localSheetId="3">'Forma 10'!$C$11</definedName>
    <definedName name="VAS079_D_Darbuotojuskai1">'Forma 10'!$C$11</definedName>
    <definedName name="VAS079_D_Darbuotojuskai2" localSheetId="3">'Forma 10'!$C$12</definedName>
    <definedName name="VAS079_D_Darbuotojuskai2">'Forma 10'!$C$12</definedName>
    <definedName name="VAS079_D_Darbuotojuskai3" localSheetId="3">'Forma 10'!$C$26</definedName>
    <definedName name="VAS079_D_Darbuotojuskai3">'Forma 10'!$C$26</definedName>
    <definedName name="VAS079_D_Geriamojovande17" localSheetId="3">'Forma 10'!$C$14</definedName>
    <definedName name="VAS079_D_Geriamojovande17">'Forma 10'!$C$14</definedName>
    <definedName name="VAS079_D_Gvtveiklaities1" localSheetId="3">'Forma 10'!$C$28</definedName>
    <definedName name="VAS079_D_Gvtveiklaities1">'Forma 10'!$C$28</definedName>
    <definedName name="VAS079_D_Gvtveiklaities2" localSheetId="3">'Forma 10'!$C$29</definedName>
    <definedName name="VAS079_D_Gvtveiklaities2">'Forma 10'!$C$29</definedName>
    <definedName name="VAS079_D_Issioskaiciaus18" localSheetId="3">'Forma 10'!$C$15</definedName>
    <definedName name="VAS079_D_Issioskaiciaus18">'Forma 10'!$C$15</definedName>
    <definedName name="VAS079_D_Issioskaiciaus19" localSheetId="3">'Forma 10'!$C$19</definedName>
    <definedName name="VAS079_D_Issioskaiciaus19">'Forma 10'!$C$19</definedName>
    <definedName name="VAS079_D_Netiesiogiaipr1" localSheetId="3">'Forma 10'!$C$24</definedName>
    <definedName name="VAS079_D_Netiesiogiaipr1">'Forma 10'!$C$24</definedName>
    <definedName name="VAS079_D_Netiesiogiaipr2" localSheetId="3">'Forma 10'!$C$36</definedName>
    <definedName name="VAS079_D_Netiesiogiaipr2">'Forma 10'!$C$36</definedName>
    <definedName name="VAS079_D_Netiesiogiaipr3" localSheetId="3">'Forma 10'!$C$37</definedName>
    <definedName name="VAS079_D_Netiesiogiaipr3">'Forma 10'!$C$37</definedName>
    <definedName name="VAS079_D_Ntveiklaitiesi1" localSheetId="3">'Forma 10'!$C$30</definedName>
    <definedName name="VAS079_D_Ntveiklaitiesi1">'Forma 10'!$C$30</definedName>
    <definedName name="VAS079_D_Ntveiklaitiesi2" localSheetId="3">'Forma 10'!$C$31</definedName>
    <definedName name="VAS079_D_Ntveiklaitiesi2">'Forma 10'!$C$31</definedName>
    <definedName name="VAS079_D_Nuotekudumblot13" localSheetId="3">'Forma 10'!$C$21</definedName>
    <definedName name="VAS079_D_Nuotekudumblot13">'Forma 10'!$C$21</definedName>
    <definedName name="VAS079_D_Nuotekutvarkym10" localSheetId="3">'Forma 10'!$C$18</definedName>
    <definedName name="VAS079_D_Nuotekutvarkym10">'Forma 10'!$C$18</definedName>
    <definedName name="VAS079_D_Nuotekuvalyme1" localSheetId="3">'Forma 10'!$C$20</definedName>
    <definedName name="VAS079_D_Nuotekuvalyme1">'Forma 10'!$C$20</definedName>
    <definedName name="VAS079_D_Pavirsiniunuot17" localSheetId="3">'Forma 10'!$C$22</definedName>
    <definedName name="VAS079_D_Pavirsiniunuot17">'Forma 10'!$C$22</definedName>
    <definedName name="VAS079_D_Pavirsiniunuot18" localSheetId="3">'Forma 10'!$C$32</definedName>
    <definedName name="VAS079_D_Pavirsiniunuot18">'Forma 10'!$C$32</definedName>
    <definedName name="VAS079_D_Pavirsiniunuot19" localSheetId="3">'Forma 10'!$C$33</definedName>
    <definedName name="VAS079_D_Pavirsiniunuot19">'Forma 10'!$C$33</definedName>
    <definedName name="VAS079_D_Reguliuojamaiv1" localSheetId="3">'Forma 10'!$C$25</definedName>
    <definedName name="VAS079_D_Reguliuojamaiv1">'Forma 10'!$C$25</definedName>
    <definedName name="VAS079_D_Reguliuojamaiv2" localSheetId="3">'Forma 10'!$C$39</definedName>
    <definedName name="VAS079_D_Reguliuojamaiv2">'Forma 10'!$C$39</definedName>
    <definedName name="VAS079_D_Santykiniairod1" localSheetId="3">'Forma 10'!$C$27</definedName>
    <definedName name="VAS079_D_Santykiniairod1">'Forma 10'!$C$27</definedName>
    <definedName name="VAS079_D_Tiesiogiaiirne1" localSheetId="3">'Forma 10'!$C$41</definedName>
    <definedName name="VAS079_D_Tiesiogiaiirne1">'Forma 10'!$C$41</definedName>
    <definedName name="VAS079_D_Tiesiogiaipris1" localSheetId="3">'Forma 10'!$C$13</definedName>
    <definedName name="VAS079_D_Tiesiogiaipris1">'Forma 10'!$C$13</definedName>
    <definedName name="VAS079_D_Vandenspristat1" localSheetId="3">'Forma 10'!$C$17</definedName>
    <definedName name="VAS079_D_Vandenspristat1">'Forma 10'!$C$17</definedName>
    <definedName name="VAS079_D_Vandensruosime2" localSheetId="3">'Forma 10'!$C$16</definedName>
    <definedName name="VAS079_D_Vandensruosime2">'Forma 10'!$C$16</definedName>
    <definedName name="VAS079_D_Vidutinisdarbo1" localSheetId="3">'Forma 10'!$C$40</definedName>
    <definedName name="VAS079_D_Vidutinisdarbo1">'Forma 10'!$C$40</definedName>
    <definedName name="VAS079_D_Vidutinissalyg1" localSheetId="3">'Forma 10'!$E$10</definedName>
    <definedName name="VAS079_D_Vidutinissalyg1">'Forma 10'!$E$10</definedName>
    <definedName name="VAS079_D_Vidutinissaras1" localSheetId="3">'Forma 10'!$F$10</definedName>
    <definedName name="VAS079_D_Vidutinissaras1">'Forma 10'!$F$10</definedName>
    <definedName name="VAS079_F_Apskaitosveikl7Vidutinissalyg1" localSheetId="3">'Forma 10'!$E$23</definedName>
    <definedName name="VAS079_F_Apskaitosveikl7Vidutinissalyg1">'Forma 10'!$E$23</definedName>
    <definedName name="VAS079_F_Apskaitosveikl7Vidutinissaras1" localSheetId="3">'Forma 10'!$F$23</definedName>
    <definedName name="VAS079_F_Apskaitosveikl7Vidutinissaras1">'Forma 10'!$F$23</definedName>
    <definedName name="VAS079_F_Apskaitosveikl8Vidutinissalyg1" localSheetId="3">'Forma 10'!$E$34</definedName>
    <definedName name="VAS079_F_Apskaitosveikl8Vidutinissalyg1">'Forma 10'!$E$34</definedName>
    <definedName name="VAS079_F_Apskaitosveikl9Vidutinissalyg1" localSheetId="3">'Forma 10'!$E$35</definedName>
    <definedName name="VAS079_F_Apskaitosveikl9Vidutinissalyg1">'Forma 10'!$E$35</definedName>
    <definedName name="VAS079_F_Bendraipriskir1Vidutinissalyg1" localSheetId="3">'Forma 10'!$E$38</definedName>
    <definedName name="VAS079_F_Bendraipriskir1Vidutinissalyg1">'Forma 10'!$E$38</definedName>
    <definedName name="VAS079_F_Darbuotojuskai1Vidutinissalyg1" localSheetId="3">'Forma 10'!$E$11</definedName>
    <definedName name="VAS079_F_Darbuotojuskai1Vidutinissalyg1">'Forma 10'!$E$11</definedName>
    <definedName name="VAS079_F_Darbuotojuskai1Vidutinissaras1" localSheetId="3">'Forma 10'!$F$11</definedName>
    <definedName name="VAS079_F_Darbuotojuskai1Vidutinissaras1">'Forma 10'!$F$11</definedName>
    <definedName name="VAS079_F_Darbuotojuskai2Vidutinissalyg1" localSheetId="3">'Forma 10'!$E$12</definedName>
    <definedName name="VAS079_F_Darbuotojuskai2Vidutinissalyg1">'Forma 10'!$E$12</definedName>
    <definedName name="VAS079_F_Darbuotojuskai2Vidutinissaras1" localSheetId="3">'Forma 10'!$F$12</definedName>
    <definedName name="VAS079_F_Darbuotojuskai2Vidutinissaras1">'Forma 10'!$F$12</definedName>
    <definedName name="VAS079_F_Darbuotojuskai3Vidutinissalyg1" localSheetId="3">'Forma 10'!$E$26</definedName>
    <definedName name="VAS079_F_Darbuotojuskai3Vidutinissalyg1">'Forma 10'!$E$26</definedName>
    <definedName name="VAS079_F_Darbuotojuskai3Vidutinissaras1" localSheetId="3">'Forma 10'!$F$26</definedName>
    <definedName name="VAS079_F_Darbuotojuskai3Vidutinissaras1">'Forma 10'!$F$26</definedName>
    <definedName name="VAS079_F_Geriamojovande17Vidutinissalyg1" localSheetId="3">'Forma 10'!$E$14</definedName>
    <definedName name="VAS079_F_Geriamojovande17Vidutinissalyg1">'Forma 10'!$E$14</definedName>
    <definedName name="VAS079_F_Geriamojovande17Vidutinissaras1" localSheetId="3">'Forma 10'!$F$14</definedName>
    <definedName name="VAS079_F_Geriamojovande17Vidutinissaras1">'Forma 10'!$F$14</definedName>
    <definedName name="VAS079_F_Gvtveiklaities1Vidutinissalyg1" localSheetId="3">'Forma 10'!$E$28</definedName>
    <definedName name="VAS079_F_Gvtveiklaities1Vidutinissalyg1">'Forma 10'!$E$28</definedName>
    <definedName name="VAS079_F_Gvtveiklaities2Vidutinissalyg1" localSheetId="3">'Forma 10'!$E$29</definedName>
    <definedName name="VAS079_F_Gvtveiklaities2Vidutinissalyg1">'Forma 10'!$E$29</definedName>
    <definedName name="VAS079_F_Issioskaiciaus18Vidutinissalyg1" localSheetId="3">'Forma 10'!$E$15</definedName>
    <definedName name="VAS079_F_Issioskaiciaus18Vidutinissalyg1">'Forma 10'!$E$15</definedName>
    <definedName name="VAS079_F_Issioskaiciaus18Vidutinissaras1" localSheetId="3">'Forma 10'!$F$15</definedName>
    <definedName name="VAS079_F_Issioskaiciaus18Vidutinissaras1">'Forma 10'!$F$15</definedName>
    <definedName name="VAS079_F_Issioskaiciaus19Vidutinissalyg1" localSheetId="3">'Forma 10'!$E$19</definedName>
    <definedName name="VAS079_F_Issioskaiciaus19Vidutinissalyg1">'Forma 10'!$E$19</definedName>
    <definedName name="VAS079_F_Issioskaiciaus19Vidutinissaras1" localSheetId="3">'Forma 10'!$F$19</definedName>
    <definedName name="VAS079_F_Issioskaiciaus19Vidutinissaras1">'Forma 10'!$F$19</definedName>
    <definedName name="VAS079_F_Netiesiogiaipr1Vidutinissalyg1" localSheetId="3">'Forma 10'!$E$24</definedName>
    <definedName name="VAS079_F_Netiesiogiaipr1Vidutinissalyg1">'Forma 10'!$E$24</definedName>
    <definedName name="VAS079_F_Netiesiogiaipr1Vidutinissaras1" localSheetId="3">'Forma 10'!$F$24</definedName>
    <definedName name="VAS079_F_Netiesiogiaipr1Vidutinissaras1">'Forma 10'!$F$24</definedName>
    <definedName name="VAS079_F_Netiesiogiaipr2Vidutinissalyg1" localSheetId="3">'Forma 10'!$E$36</definedName>
    <definedName name="VAS079_F_Netiesiogiaipr2Vidutinissalyg1">'Forma 10'!$E$36</definedName>
    <definedName name="VAS079_F_Netiesiogiaipr3Vidutinissalyg1" localSheetId="3">'Forma 10'!$E$37</definedName>
    <definedName name="VAS079_F_Netiesiogiaipr3Vidutinissalyg1">'Forma 10'!$E$37</definedName>
    <definedName name="VAS079_F_Ntveiklaitiesi1Vidutinissalyg1" localSheetId="3">'Forma 10'!$E$30</definedName>
    <definedName name="VAS079_F_Ntveiklaitiesi1Vidutinissalyg1">'Forma 10'!$E$30</definedName>
    <definedName name="VAS079_F_Ntveiklaitiesi2Vidutinissalyg1" localSheetId="3">'Forma 10'!$E$31</definedName>
    <definedName name="VAS079_F_Ntveiklaitiesi2Vidutinissalyg1">'Forma 10'!$E$31</definedName>
    <definedName name="VAS079_F_Nuotekudumblot13Vidutinissalyg1" localSheetId="3">'Forma 10'!$E$21</definedName>
    <definedName name="VAS079_F_Nuotekudumblot13Vidutinissalyg1">'Forma 10'!$E$21</definedName>
    <definedName name="VAS079_F_Nuotekudumblot13Vidutinissaras1" localSheetId="3">'Forma 10'!$F$21</definedName>
    <definedName name="VAS079_F_Nuotekudumblot13Vidutinissaras1">'Forma 10'!$F$21</definedName>
    <definedName name="VAS079_F_Nuotekutvarkym10Vidutinissalyg1" localSheetId="3">'Forma 10'!$E$18</definedName>
    <definedName name="VAS079_F_Nuotekutvarkym10Vidutinissalyg1">'Forma 10'!$E$18</definedName>
    <definedName name="VAS079_F_Nuotekutvarkym10Vidutinissaras1" localSheetId="3">'Forma 10'!$F$18</definedName>
    <definedName name="VAS079_F_Nuotekutvarkym10Vidutinissaras1">'Forma 10'!$F$18</definedName>
    <definedName name="VAS079_F_Nuotekuvalyme1Vidutinissalyg1" localSheetId="3">'Forma 10'!$E$20</definedName>
    <definedName name="VAS079_F_Nuotekuvalyme1Vidutinissalyg1">'Forma 10'!$E$20</definedName>
    <definedName name="VAS079_F_Nuotekuvalyme1Vidutinissaras1" localSheetId="3">'Forma 10'!$F$20</definedName>
    <definedName name="VAS079_F_Nuotekuvalyme1Vidutinissaras1">'Forma 10'!$F$20</definedName>
    <definedName name="VAS079_F_Pavirsiniunuot17Vidutinissalyg1" localSheetId="3">'Forma 10'!$E$22</definedName>
    <definedName name="VAS079_F_Pavirsiniunuot17Vidutinissalyg1">'Forma 10'!$E$22</definedName>
    <definedName name="VAS079_F_Pavirsiniunuot17Vidutinissaras1" localSheetId="3">'Forma 10'!$F$22</definedName>
    <definedName name="VAS079_F_Pavirsiniunuot17Vidutinissaras1">'Forma 10'!$F$22</definedName>
    <definedName name="VAS079_F_Pavirsiniunuot18Vidutinissalyg1" localSheetId="3">'Forma 10'!$E$32</definedName>
    <definedName name="VAS079_F_Pavirsiniunuot18Vidutinissalyg1">'Forma 10'!$E$32</definedName>
    <definedName name="VAS079_F_Pavirsiniunuot19Vidutinissalyg1" localSheetId="3">'Forma 10'!$E$33</definedName>
    <definedName name="VAS079_F_Pavirsiniunuot19Vidutinissalyg1">'Forma 10'!$E$33</definedName>
    <definedName name="VAS079_F_Reguliuojamaiv1Vidutinissalyg1" localSheetId="3">'Forma 10'!$E$25</definedName>
    <definedName name="VAS079_F_Reguliuojamaiv1Vidutinissalyg1">'Forma 10'!$E$25</definedName>
    <definedName name="VAS079_F_Reguliuojamaiv1Vidutinissaras1" localSheetId="3">'Forma 10'!$F$25</definedName>
    <definedName name="VAS079_F_Reguliuojamaiv1Vidutinissaras1">'Forma 10'!$F$25</definedName>
    <definedName name="VAS079_F_Reguliuojamaiv2Vidutinissalyg1" localSheetId="3">'Forma 10'!$E$39</definedName>
    <definedName name="VAS079_F_Reguliuojamaiv2Vidutinissalyg1">'Forma 10'!$E$39</definedName>
    <definedName name="VAS079_F_Santykiniairod1AtaskaitinisLaikotarpis" localSheetId="3">'Forma 10'!$E$27</definedName>
    <definedName name="VAS079_F_Santykiniairod1AtaskaitinisLaikotarpis">'Forma 10'!$E$27</definedName>
    <definedName name="VAS079_F_Tiesiogiaiirne1Vidutinissalyg1" localSheetId="3">'Forma 10'!$E$41</definedName>
    <definedName name="VAS079_F_Tiesiogiaiirne1Vidutinissalyg1">'Forma 10'!$E$41</definedName>
    <definedName name="VAS079_F_Tiesiogiaipris1Vidutinissalyg1" localSheetId="3">'Forma 10'!$E$13</definedName>
    <definedName name="VAS079_F_Tiesiogiaipris1Vidutinissalyg1">'Forma 10'!$E$13</definedName>
    <definedName name="VAS079_F_Tiesiogiaipris1Vidutinissaras1" localSheetId="3">'Forma 10'!$F$13</definedName>
    <definedName name="VAS079_F_Tiesiogiaipris1Vidutinissaras1">'Forma 10'!$F$13</definedName>
    <definedName name="VAS079_F_Vandenspristat1Vidutinissalyg1" localSheetId="3">'Forma 10'!$E$17</definedName>
    <definedName name="VAS079_F_Vandenspristat1Vidutinissalyg1">'Forma 10'!$E$17</definedName>
    <definedName name="VAS079_F_Vandenspristat1Vidutinissaras1" localSheetId="3">'Forma 10'!$F$17</definedName>
    <definedName name="VAS079_F_Vandenspristat1Vidutinissaras1">'Forma 10'!$F$17</definedName>
    <definedName name="VAS079_F_Vandensruosime2Vidutinissalyg1" localSheetId="3">'Forma 10'!$E$16</definedName>
    <definedName name="VAS079_F_Vandensruosime2Vidutinissalyg1">'Forma 10'!$E$16</definedName>
    <definedName name="VAS079_F_Vandensruosime2Vidutinissaras1" localSheetId="3">'Forma 10'!$F$16</definedName>
    <definedName name="VAS079_F_Vandensruosime2Vidutinissaras1">'Forma 10'!$F$16</definedName>
    <definedName name="VAS079_F_Vidutinisdarbo1Vidutinissalyg1" localSheetId="3">'Forma 10'!$E$40</definedName>
    <definedName name="VAS079_F_Vidutinisdarbo1Vidutinissalyg1">'Forma 10'!$E$40</definedName>
    <definedName name="VAS080_D_Apskaitosveikl10" localSheetId="2">'Forma 11'!$C$30</definedName>
    <definedName name="VAS080_D_Apskaitosveikl10">'Forma 11'!$C$30</definedName>
    <definedName name="VAS080_D_AtaskaitinisLaikotarpis" localSheetId="2">'Forma 11'!$E$9</definedName>
    <definedName name="VAS080_D_AtaskaitinisLaikotarpis">'Forma 11'!$E$9</definedName>
    <definedName name="VAS080_D_Bendraipriskir2" localSheetId="2">'Forma 11'!$C$31</definedName>
    <definedName name="VAS080_D_Bendraipriskir2">'Forma 11'!$C$31</definedName>
    <definedName name="VAS080_D_Elektrosenergi10" localSheetId="2">'Forma 11'!$C$20</definedName>
    <definedName name="VAS080_D_Elektrosenergi10">'Forma 11'!$C$20</definedName>
    <definedName name="VAS080_D_Elektrosenergi11" localSheetId="2">'Forma 11'!$C$29</definedName>
    <definedName name="VAS080_D_Elektrosenergi11">'Forma 11'!$C$29</definedName>
    <definedName name="VAS080_D_Elektrosenergi12" localSheetId="2">'Forma 11'!$C$32</definedName>
    <definedName name="VAS080_D_Elektrosenergi12">'Forma 11'!$C$32</definedName>
    <definedName name="VAS080_D_Elektrosenergi13" localSheetId="2">'Forma 11'!$C$34</definedName>
    <definedName name="VAS080_D_Elektrosenergi13">'Forma 11'!$C$34</definedName>
    <definedName name="VAS080_D_Elektrosenergi14" localSheetId="2">'Forma 11'!$C$35</definedName>
    <definedName name="VAS080_D_Elektrosenergi14">'Forma 11'!$C$35</definedName>
    <definedName name="VAS080_D_Elektrosenergi15" localSheetId="2">'Forma 11'!$C$36</definedName>
    <definedName name="VAS080_D_Elektrosenergi15">'Forma 11'!$C$36</definedName>
    <definedName name="VAS080_D_Elektrosenergi16" localSheetId="2">'Forma 11'!$C$44</definedName>
    <definedName name="VAS080_D_Elektrosenergi16">'Forma 11'!$C$44</definedName>
    <definedName name="VAS080_D_Elektrosenergi17" localSheetId="2">'Forma 11'!$C$47</definedName>
    <definedName name="VAS080_D_Elektrosenergi17">'Forma 11'!$C$47</definedName>
    <definedName name="VAS080_D_Elektrosenergi18" localSheetId="2">'Forma 11'!$C$52</definedName>
    <definedName name="VAS080_D_Elektrosenergi18">'Forma 11'!$C$52</definedName>
    <definedName name="VAS080_D_Elektrosenergi19" localSheetId="2">'Forma 11'!$C$54</definedName>
    <definedName name="VAS080_D_Elektrosenergi19">'Forma 11'!$C$54</definedName>
    <definedName name="VAS080_D_Elektrosenergi20" localSheetId="2">'Forma 11'!$C$55</definedName>
    <definedName name="VAS080_D_Elektrosenergi20">'Forma 11'!$C$55</definedName>
    <definedName name="VAS080_D_Elektrosenergi9" localSheetId="2">'Forma 11'!$C$10</definedName>
    <definedName name="VAS080_D_Elektrosenergi9">'Forma 11'!$C$10</definedName>
    <definedName name="VAS080_D_Isgautopozemin1" localSheetId="2">'Forma 11'!$C$41</definedName>
    <definedName name="VAS080_D_Isgautopozemin1">'Forma 11'!$C$41</definedName>
    <definedName name="VAS080_D_Issioskaiciaus20" localSheetId="2">'Forma 11'!$C$11</definedName>
    <definedName name="VAS080_D_Issioskaiciaus20">'Forma 11'!$C$11</definedName>
    <definedName name="VAS080_D_Issioskaiciaus21" localSheetId="2">'Forma 11'!$C$12</definedName>
    <definedName name="VAS080_D_Issioskaiciaus21">'Forma 11'!$C$12</definedName>
    <definedName name="VAS080_D_Issioskaiciaus22" localSheetId="2">'Forma 11'!$C$21</definedName>
    <definedName name="VAS080_D_Issioskaiciaus22">'Forma 11'!$C$21</definedName>
    <definedName name="VAS080_D_Netiesiogineje1" localSheetId="2">'Forma 11'!$C$19</definedName>
    <definedName name="VAS080_D_Netiesiogineje1">'Forma 11'!$C$19</definedName>
    <definedName name="VAS080_D_Netiesiogineje2" localSheetId="2">'Forma 11'!$C$28</definedName>
    <definedName name="VAS080_D_Netiesiogineje2">'Forma 11'!$C$28</definedName>
    <definedName name="VAS080_D_Nuotekudumblot14" localSheetId="2">'Forma 11'!$C$17</definedName>
    <definedName name="VAS080_D_Nuotekudumblot14">'Forma 11'!$C$17</definedName>
    <definedName name="VAS080_D_Nuotekudumblot15" localSheetId="2">'Forma 11'!$C$26</definedName>
    <definedName name="VAS080_D_Nuotekudumblot15">'Forma 11'!$C$26</definedName>
    <definedName name="VAS080_D_Nuotekusurinki7" localSheetId="2">'Forma 11'!$C$15</definedName>
    <definedName name="VAS080_D_Nuotekusurinki7">'Forma 11'!$C$15</definedName>
    <definedName name="VAS080_D_Nuotekusurinki8" localSheetId="2">'Forma 11'!$C$24</definedName>
    <definedName name="VAS080_D_Nuotekusurinki8">'Forma 11'!$C$24</definedName>
    <definedName name="VAS080_D_Nuotekuvalyme2" localSheetId="2">'Forma 11'!$C$16</definedName>
    <definedName name="VAS080_D_Nuotekuvalyme2">'Forma 11'!$C$16</definedName>
    <definedName name="VAS080_D_Nuotekuvalyme3" localSheetId="2">'Forma 11'!$C$25</definedName>
    <definedName name="VAS080_D_Nuotekuvalyme3">'Forma 11'!$C$25</definedName>
    <definedName name="VAS080_D_Paruostogeriam2" localSheetId="2">'Forma 11'!$C$46</definedName>
    <definedName name="VAS080_D_Paruostogeriam2">'Forma 11'!$C$46</definedName>
    <definedName name="VAS080_D_Pasalintatersa3" localSheetId="2">'Forma 11'!$C$53</definedName>
    <definedName name="VAS080_D_Pasalintatersa3">'Forma 11'!$C$53</definedName>
    <definedName name="VAS080_D_Pasigamintaele1" localSheetId="2">'Forma 11'!$C$33</definedName>
    <definedName name="VAS080_D_Pasigamintaele1">'Forma 11'!$C$33</definedName>
    <definedName name="VAS080_D_Patiektogeriam2" localSheetId="2">'Forma 11'!$C$42</definedName>
    <definedName name="VAS080_D_Patiektogeriam2">'Forma 11'!$C$42</definedName>
    <definedName name="VAS080_D_Pavirsiniunuot20" localSheetId="2">'Forma 11'!$C$18</definedName>
    <definedName name="VAS080_D_Pavirsiniunuot20">'Forma 11'!$C$18</definedName>
    <definedName name="VAS080_D_Pavirsiniunuot21" localSheetId="2">'Forma 11'!$C$27</definedName>
    <definedName name="VAS080_D_Pavirsiniunuot21">'Forma 11'!$C$27</definedName>
    <definedName name="VAS080_D_Perpumpuotunuo1" localSheetId="2">'Forma 11'!$C$50</definedName>
    <definedName name="VAS080_D_Perpumpuotunuo1">'Forma 11'!$C$50</definedName>
    <definedName name="VAS080_D_Perpumpuotunuo2" localSheetId="2">'Forma 11'!$C$51</definedName>
    <definedName name="VAS080_D_Perpumpuotunuo2">'Forma 11'!$C$51</definedName>
    <definedName name="VAS080_D_Surinktunuotek1" localSheetId="2">'Forma 11'!$C$49</definedName>
    <definedName name="VAS080_D_Surinktunuotek1">'Forma 11'!$C$49</definedName>
    <definedName name="VAS080_D_Trecioketvirto1" localSheetId="2">'Forma 11'!$C$43</definedName>
    <definedName name="VAS080_D_Trecioketvirto1">'Forma 11'!$C$43</definedName>
    <definedName name="VAS080_D_Vandenspristat2" localSheetId="2">'Forma 11'!$C$14</definedName>
    <definedName name="VAS080_D_Vandenspristat2">'Forma 11'!$C$14</definedName>
    <definedName name="VAS080_D_Vandenspristat3" localSheetId="2">'Forma 11'!$C$23</definedName>
    <definedName name="VAS080_D_Vandenspristat3">'Forma 11'!$C$23</definedName>
    <definedName name="VAS080_D_Vandensruosime3" localSheetId="2">'Forma 11'!$C$13</definedName>
    <definedName name="VAS080_D_Vandensruosime3">'Forma 11'!$C$13</definedName>
    <definedName name="VAS080_D_Vandensruosime4" localSheetId="2">'Forma 11'!$C$22</definedName>
    <definedName name="VAS080_D_Vandensruosime4">'Forma 11'!$C$22</definedName>
    <definedName name="VAS080_D_Vidutinissvert5" localSheetId="2">'Forma 11'!$C$38</definedName>
    <definedName name="VAS080_D_Vidutinissvert5">'Forma 11'!$C$38</definedName>
    <definedName name="VAS080_D_Vidutinissvert6" localSheetId="2">'Forma 11'!$C$40</definedName>
    <definedName name="VAS080_D_Vidutinissvert6">'Forma 11'!$C$40</definedName>
    <definedName name="VAS080_D_Vidutinissvert7" localSheetId="2">'Forma 11'!$C$39</definedName>
    <definedName name="VAS080_D_Vidutinissvert7">'Forma 11'!$C$39</definedName>
    <definedName name="VAS080_D_Vidutinissvert8" localSheetId="2">'Forma 11'!$C$45</definedName>
    <definedName name="VAS080_D_Vidutinissvert8">'Forma 11'!$C$45</definedName>
    <definedName name="VAS080_D_Vidutinissvert9" localSheetId="2">'Forma 11'!$C$48</definedName>
    <definedName name="VAS080_D_Vidutinissvert9">'Forma 11'!$C$48</definedName>
    <definedName name="VAS080_D_Vidutinissvertvand6" localSheetId="2">'Forma 11'!$C$37</definedName>
    <definedName name="VAS080_D_Vidutinissvertvand6">'Forma 11'!$C$37</definedName>
    <definedName name="VAS080_F_Apskaitosveikl10AtaskaitinisLaikotarpis" localSheetId="2">'Forma 11'!$E$30</definedName>
    <definedName name="VAS080_F_Apskaitosveikl10AtaskaitinisLaikotarpis">'Forma 11'!$E$30</definedName>
    <definedName name="VAS080_F_Bendraipriskir2AtaskaitinisLaikotarpis" localSheetId="2">'Forma 11'!$E$31</definedName>
    <definedName name="VAS080_F_Bendraipriskir2AtaskaitinisLaikotarpis">'Forma 11'!$E$31</definedName>
    <definedName name="VAS080_F_Elektrosenergi10AtaskaitinisLaikotarpis" localSheetId="2">'Forma 11'!$E$20</definedName>
    <definedName name="VAS080_F_Elektrosenergi10AtaskaitinisLaikotarpis">'Forma 11'!$E$20</definedName>
    <definedName name="VAS080_F_Elektrosenergi11AtaskaitinisLaikotarpis" localSheetId="2">'Forma 11'!$E$29</definedName>
    <definedName name="VAS080_F_Elektrosenergi11AtaskaitinisLaikotarpis">'Forma 11'!$E$29</definedName>
    <definedName name="VAS080_F_Elektrosenergi12AtaskaitinisLaikotarpis" localSheetId="2">'Forma 11'!$E$32</definedName>
    <definedName name="VAS080_F_Elektrosenergi12AtaskaitinisLaikotarpis">'Forma 11'!$E$32</definedName>
    <definedName name="VAS080_F_Elektrosenergi13AtaskaitinisLaikotarpis" localSheetId="2">'Forma 11'!$E$34</definedName>
    <definedName name="VAS080_F_Elektrosenergi13AtaskaitinisLaikotarpis">'Forma 11'!$E$34</definedName>
    <definedName name="VAS080_F_Elektrosenergi15AtaskaitinisLaikotarpis" localSheetId="2">'Forma 11'!$E$36</definedName>
    <definedName name="VAS080_F_Elektrosenergi15AtaskaitinisLaikotarpis">'Forma 11'!$E$36</definedName>
    <definedName name="VAS080_F_Elektrosenergi16AtaskaitinisLaikotarpis" localSheetId="2">'Forma 11'!$E$44</definedName>
    <definedName name="VAS080_F_Elektrosenergi16AtaskaitinisLaikotarpis">'Forma 11'!$E$44</definedName>
    <definedName name="VAS080_F_Elektrosenergi17AtaskaitinisLaikotarpis" localSheetId="2">'Forma 11'!$E$47</definedName>
    <definedName name="VAS080_F_Elektrosenergi17AtaskaitinisLaikotarpis">'Forma 11'!$E$47</definedName>
    <definedName name="VAS080_F_Elektrosenergi18AtaskaitinisLaikotarpis" localSheetId="2">'Forma 11'!$E$52</definedName>
    <definedName name="VAS080_F_Elektrosenergi18AtaskaitinisLaikotarpis">'Forma 11'!$E$52</definedName>
    <definedName name="VAS080_F_Elektrosenergi19AtaskaitinisLaikotarpis" localSheetId="2">'Forma 11'!$E$54</definedName>
    <definedName name="VAS080_F_Elektrosenergi19AtaskaitinisLaikotarpis">'Forma 11'!$E$54</definedName>
    <definedName name="VAS080_F_Elektrosenergi20AtaskaitinisLaikotarpis" localSheetId="2">'Forma 11'!$E$55</definedName>
    <definedName name="VAS080_F_Elektrosenergi20AtaskaitinisLaikotarpis">'Forma 11'!$E$55</definedName>
    <definedName name="VAS080_F_Elektrosenergi9AtaskaitinisLaikotarpis" localSheetId="2">'Forma 11'!$E$10</definedName>
    <definedName name="VAS080_F_Elektrosenergi9AtaskaitinisLaikotarpis">'Forma 11'!$E$10</definedName>
    <definedName name="VAS080_F_Isgautopozemin1AtaskaitinisLaikotarpis" localSheetId="2">'Forma 11'!$E$41</definedName>
    <definedName name="VAS080_F_Isgautopozemin1AtaskaitinisLaikotarpis">'Forma 11'!$E$41</definedName>
    <definedName name="VAS080_F_Issioskaiciaus20AtaskaitinisLaikotarpis" localSheetId="2">'Forma 11'!$E$11</definedName>
    <definedName name="VAS080_F_Issioskaiciaus20AtaskaitinisLaikotarpis">'Forma 11'!$E$11</definedName>
    <definedName name="VAS080_F_Issioskaiciaus21AtaskaitinisLaikotarpis" localSheetId="2">'Forma 11'!$E$12</definedName>
    <definedName name="VAS080_F_Issioskaiciaus21AtaskaitinisLaikotarpis">'Forma 11'!$E$12</definedName>
    <definedName name="VAS080_F_Issioskaiciaus22AtaskaitinisLaikotarpis" localSheetId="2">'Forma 11'!$E$21</definedName>
    <definedName name="VAS080_F_Issioskaiciaus22AtaskaitinisLaikotarpis">'Forma 11'!$E$21</definedName>
    <definedName name="VAS080_F_Netiesiogineje1AtaskaitinisLaikotarpis" localSheetId="2">'Forma 11'!$E$19</definedName>
    <definedName name="VAS080_F_Netiesiogineje1AtaskaitinisLaikotarpis">'Forma 11'!$E$19</definedName>
    <definedName name="VAS080_F_Netiesiogineje2AtaskaitinisLaikotarpis" localSheetId="2">'Forma 11'!$E$28</definedName>
    <definedName name="VAS080_F_Netiesiogineje2AtaskaitinisLaikotarpis">'Forma 11'!$E$28</definedName>
    <definedName name="VAS080_F_Nuotekudumblot14AtaskaitinisLaikotarpis" localSheetId="2">'Forma 11'!$E$17</definedName>
    <definedName name="VAS080_F_Nuotekudumblot14AtaskaitinisLaikotarpis">'Forma 11'!$E$17</definedName>
    <definedName name="VAS080_F_Nuotekudumblot15AtaskaitinisLaikotarpis" localSheetId="2">'Forma 11'!$E$26</definedName>
    <definedName name="VAS080_F_Nuotekudumblot15AtaskaitinisLaikotarpis">'Forma 11'!$E$26</definedName>
    <definedName name="VAS080_F_Nuotekusurinki7AtaskaitinisLaikotarpis" localSheetId="2">'Forma 11'!$E$15</definedName>
    <definedName name="VAS080_F_Nuotekusurinki7AtaskaitinisLaikotarpis">'Forma 11'!$E$15</definedName>
    <definedName name="VAS080_F_Nuotekusurinki8AtaskaitinisLaikotarpis" localSheetId="2">'Forma 11'!$E$24</definedName>
    <definedName name="VAS080_F_Nuotekusurinki8AtaskaitinisLaikotarpis">'Forma 11'!$E$24</definedName>
    <definedName name="VAS080_F_Nuotekuvalyme2AtaskaitinisLaikotarpis" localSheetId="2">'Forma 11'!$E$16</definedName>
    <definedName name="VAS080_F_Nuotekuvalyme2AtaskaitinisLaikotarpis">'Forma 11'!$E$16</definedName>
    <definedName name="VAS080_F_Nuotekuvalyme3AtaskaitinisLaikotarpis" localSheetId="2">'Forma 11'!$E$25</definedName>
    <definedName name="VAS080_F_Nuotekuvalyme3AtaskaitinisLaikotarpis">'Forma 11'!$E$25</definedName>
    <definedName name="VAS080_F_Paruostogeriam2AtaskaitinisLaikotarpis" localSheetId="2">'Forma 11'!$E$46</definedName>
    <definedName name="VAS080_F_Paruostogeriam2AtaskaitinisLaikotarpis">'Forma 11'!$E$46</definedName>
    <definedName name="VAS080_F_Pasalintatersa3AtaskaitinisLaikotarpis" localSheetId="2">'Forma 11'!$E$53</definedName>
    <definedName name="VAS080_F_Pasalintatersa3AtaskaitinisLaikotarpis">'Forma 11'!$E$53</definedName>
    <definedName name="VAS080_F_Pasigamintaele1AtaskaitinisLaikotarpis" localSheetId="2">'Forma 11'!$E$33</definedName>
    <definedName name="VAS080_F_Pasigamintaele1AtaskaitinisLaikotarpis">'Forma 11'!$E$33</definedName>
    <definedName name="VAS080_F_Patiektogeriam2AtaskaitinisLaikotarpis" localSheetId="2">'Forma 11'!$E$42</definedName>
    <definedName name="VAS080_F_Patiektogeriam2AtaskaitinisLaikotarpis">'Forma 11'!$E$42</definedName>
    <definedName name="VAS080_F_Pavirsiniunuot20AtaskaitinisLaikotarpis" localSheetId="2">'Forma 11'!$E$18</definedName>
    <definedName name="VAS080_F_Pavirsiniunuot20AtaskaitinisLaikotarpis">'Forma 11'!$E$18</definedName>
    <definedName name="VAS080_F_Pavirsiniunuot21AtaskaitinisLaikotarpis" localSheetId="2">'Forma 11'!$E$27</definedName>
    <definedName name="VAS080_F_Pavirsiniunuot21AtaskaitinisLaikotarpis">'Forma 11'!$E$27</definedName>
    <definedName name="VAS080_F_Perpumpuotunuo1AtaskaitinisLaikotarpis" localSheetId="2">'Forma 11'!$E$50</definedName>
    <definedName name="VAS080_F_Perpumpuotunuo1AtaskaitinisLaikotarpis">'Forma 11'!$E$50</definedName>
    <definedName name="VAS080_F_Perpumpuotunuo2AtaskaitinisLaikotarpis" localSheetId="2">'Forma 11'!$E$51</definedName>
    <definedName name="VAS080_F_Perpumpuotunuo2AtaskaitinisLaikotarpis">'Forma 11'!$E$51</definedName>
    <definedName name="VAS080_F_Surinktunuotek1AtaskaitinisLaikotarpis" localSheetId="2">'Forma 11'!$E$49</definedName>
    <definedName name="VAS080_F_Surinktunuotek1AtaskaitinisLaikotarpis">'Forma 11'!$E$49</definedName>
    <definedName name="VAS080_F_Trecioketvirto1AtaskaitinisLaikotarpis" localSheetId="2">'Forma 11'!$E$43</definedName>
    <definedName name="VAS080_F_Trecioketvirto1AtaskaitinisLaikotarpis">'Forma 11'!$E$43</definedName>
    <definedName name="VAS080_F_Vandenspristat2AtaskaitinisLaikotarpis" localSheetId="2">'Forma 11'!$E$14</definedName>
    <definedName name="VAS080_F_Vandenspristat2AtaskaitinisLaikotarpis">'Forma 11'!$E$14</definedName>
    <definedName name="VAS080_F_Vandenspristat3AtaskaitinisLaikotarpis" localSheetId="2">'Forma 11'!$E$23</definedName>
    <definedName name="VAS080_F_Vandenspristat3AtaskaitinisLaikotarpis">'Forma 11'!$E$23</definedName>
    <definedName name="VAS080_F_Vandensruosime3AtaskaitinisLaikotarpis" localSheetId="2">'Forma 11'!$E$13</definedName>
    <definedName name="VAS080_F_Vandensruosime3AtaskaitinisLaikotarpis">'Forma 11'!$E$13</definedName>
    <definedName name="VAS080_F_Vandensruosime4AtaskaitinisLaikotarpis" localSheetId="2">'Forma 11'!$E$22</definedName>
    <definedName name="VAS080_F_Vandensruosime4AtaskaitinisLaikotarpis">'Forma 11'!$E$22</definedName>
    <definedName name="VAS080_F_Vidutinissvert5AtaskaitinisLaikotarpis" localSheetId="2">'Forma 11'!$E$38</definedName>
    <definedName name="VAS080_F_Vidutinissvert5AtaskaitinisLaikotarpis">'Forma 11'!$E$38</definedName>
    <definedName name="VAS080_F_Vidutinissvert6AtaskaitinisLaikotarpis" localSheetId="2">'Forma 11'!$E$40</definedName>
    <definedName name="VAS080_F_Vidutinissvert6AtaskaitinisLaikotarpis">'Forma 11'!$E$40</definedName>
    <definedName name="VAS080_F_Vidutinissvert7AtaskaitinisLaikotarpis" localSheetId="2">'Forma 11'!$E$39</definedName>
    <definedName name="VAS080_F_Vidutinissvert7AtaskaitinisLaikotarpis">'Forma 11'!$E$39</definedName>
    <definedName name="VAS080_F_Vidutinissvert8AtaskaitinisLaikotarpis" localSheetId="2">'Forma 11'!$E$45</definedName>
    <definedName name="VAS080_F_Vidutinissvert8AtaskaitinisLaikotarpis">'Forma 11'!$E$45</definedName>
    <definedName name="VAS080_F_Vidutinissvert9AtaskaitinisLaikotarpis" localSheetId="2">'Forma 11'!$E$48</definedName>
    <definedName name="VAS080_F_Vidutinissvert9AtaskaitinisLaikotarpis">'Forma 11'!$E$48</definedName>
    <definedName name="VAS080_F_Vidutinissvertvand5AtaskaitinisLaikotarpis" localSheetId="2">'Forma 11'!$E$37</definedName>
    <definedName name="VAS080_F_Vidutinissvertvand5AtaskaitinisLaikotarpis">'Forma 11'!$E$37</definedName>
    <definedName name="VAS085_D_Apskaitosveikl1" localSheetId="6">'Forma 5'!$C$11</definedName>
    <definedName name="VAS085_D_Apskaitosveikl1">'Forma 5'!$C$11</definedName>
    <definedName name="VAS085_D_Ataskaitinisla1" localSheetId="6">'Forma 5'!$D$9</definedName>
    <definedName name="VAS085_D_Ataskaitinisla1">'Forma 5'!$D$9</definedName>
    <definedName name="VAS085_D_Geriamojovande1" localSheetId="6">'Forma 5'!$C$10</definedName>
    <definedName name="VAS085_D_Geriamojovande1">'Forma 5'!$C$10</definedName>
    <definedName name="VAS085_F_Apskaitosveikl1Ataskaitinisla1" localSheetId="6">'Forma 5'!$D$11</definedName>
    <definedName name="VAS085_F_Apskaitosveikl1Ataskaitinisla1">'Forma 5'!$D$11</definedName>
    <definedName name="VAS085_F_Geriamojovande1Ataskaitinisla1" localSheetId="6">'Forma 5'!$D$10</definedName>
    <definedName name="VAS085_F_Geriamojovande1Ataskaitinisla1">'Forma 5'!$D$10</definedName>
  </definedNames>
  <calcPr calcId="191029"/>
</workbook>
</file>

<file path=xl/calcChain.xml><?xml version="1.0" encoding="utf-8"?>
<calcChain xmlns="http://schemas.openxmlformats.org/spreadsheetml/2006/main">
  <c r="E190" i="7" l="1"/>
  <c r="E185" i="7" s="1"/>
  <c r="E144" i="7"/>
  <c r="E130" i="7"/>
  <c r="E129" i="7" s="1"/>
  <c r="E53" i="4" s="1"/>
  <c r="E52" i="4" s="1"/>
  <c r="E83" i="7"/>
  <c r="E69" i="7"/>
  <c r="E62" i="7"/>
  <c r="F107" i="6"/>
  <c r="G105" i="6"/>
  <c r="G107" i="6" s="1"/>
  <c r="E94" i="6"/>
  <c r="E90" i="6"/>
  <c r="E83" i="6"/>
  <c r="E82" i="6" s="1"/>
  <c r="E77" i="6"/>
  <c r="E73" i="6"/>
  <c r="E58" i="6"/>
  <c r="E65" i="6" s="1"/>
  <c r="E43" i="6"/>
  <c r="E41" i="6" s="1"/>
  <c r="E42" i="6"/>
  <c r="E34" i="6"/>
  <c r="E32" i="6"/>
  <c r="E28" i="6"/>
  <c r="E68" i="6" s="1"/>
  <c r="E18" i="6"/>
  <c r="E17" i="6" s="1"/>
  <c r="E35" i="5"/>
  <c r="E34" i="5" s="1"/>
  <c r="E33" i="5"/>
  <c r="E32" i="5" s="1"/>
  <c r="F18" i="5"/>
  <c r="E18" i="5"/>
  <c r="F14" i="5"/>
  <c r="E14" i="5"/>
  <c r="F13" i="5"/>
  <c r="E51" i="4"/>
  <c r="E50" i="4"/>
  <c r="E49" i="4"/>
  <c r="E48" i="4"/>
  <c r="E47" i="4" s="1"/>
  <c r="E46" i="4"/>
  <c r="E45" i="4"/>
  <c r="E44" i="4" s="1"/>
  <c r="E43" i="4"/>
  <c r="E42" i="4"/>
  <c r="E41" i="4"/>
  <c r="E39" i="4"/>
  <c r="E38" i="4"/>
  <c r="E37" i="4"/>
  <c r="E20" i="4"/>
  <c r="E11" i="4"/>
  <c r="Q243" i="3"/>
  <c r="Q204" i="3" s="1"/>
  <c r="P243" i="3"/>
  <c r="O243" i="3"/>
  <c r="N243" i="3"/>
  <c r="M243" i="3"/>
  <c r="L243" i="3"/>
  <c r="K243" i="3"/>
  <c r="J243" i="3"/>
  <c r="I243" i="3"/>
  <c r="H243" i="3"/>
  <c r="H204" i="3" s="1"/>
  <c r="G243" i="3"/>
  <c r="F243" i="3"/>
  <c r="E243" i="3"/>
  <c r="D243" i="3" s="1"/>
  <c r="D235" i="3"/>
  <c r="D218" i="3"/>
  <c r="D215" i="3"/>
  <c r="D211" i="3"/>
  <c r="D205" i="3"/>
  <c r="P204" i="3"/>
  <c r="O204" i="3"/>
  <c r="M204" i="3"/>
  <c r="L204" i="3"/>
  <c r="K204" i="3"/>
  <c r="J204" i="3"/>
  <c r="G204" i="3"/>
  <c r="F204" i="3"/>
  <c r="D198" i="3"/>
  <c r="D196" i="3"/>
  <c r="D193" i="3"/>
  <c r="D191" i="3"/>
  <c r="N189" i="3"/>
  <c r="I189" i="3"/>
  <c r="E189" i="3"/>
  <c r="N188" i="3"/>
  <c r="I188" i="3"/>
  <c r="E188" i="3"/>
  <c r="N187" i="3"/>
  <c r="I187" i="3"/>
  <c r="E187" i="3"/>
  <c r="N186" i="3"/>
  <c r="I186" i="3"/>
  <c r="E186" i="3"/>
  <c r="N185" i="3"/>
  <c r="I185" i="3"/>
  <c r="E185" i="3"/>
  <c r="N184" i="3"/>
  <c r="I184" i="3"/>
  <c r="E184" i="3"/>
  <c r="N183" i="3"/>
  <c r="I183" i="3"/>
  <c r="E183" i="3"/>
  <c r="N182" i="3"/>
  <c r="I182" i="3"/>
  <c r="E182" i="3"/>
  <c r="N181" i="3"/>
  <c r="I181" i="3"/>
  <c r="E181" i="3"/>
  <c r="N180" i="3"/>
  <c r="I180" i="3"/>
  <c r="E180" i="3"/>
  <c r="N179" i="3"/>
  <c r="I179" i="3"/>
  <c r="E179" i="3"/>
  <c r="N178" i="3"/>
  <c r="I178" i="3"/>
  <c r="E178" i="3"/>
  <c r="N177" i="3"/>
  <c r="I177" i="3"/>
  <c r="E177" i="3"/>
  <c r="N176" i="3"/>
  <c r="I176" i="3"/>
  <c r="E176" i="3"/>
  <c r="N175" i="3"/>
  <c r="I175" i="3"/>
  <c r="E175" i="3"/>
  <c r="N174" i="3"/>
  <c r="I174" i="3"/>
  <c r="E174" i="3"/>
  <c r="N172" i="3"/>
  <c r="I172" i="3"/>
  <c r="E172" i="3"/>
  <c r="N171" i="3"/>
  <c r="I171" i="3"/>
  <c r="E171" i="3"/>
  <c r="N169" i="3"/>
  <c r="I169" i="3"/>
  <c r="D169" i="3" s="1"/>
  <c r="E169" i="3"/>
  <c r="N168" i="3"/>
  <c r="I168" i="3"/>
  <c r="E168" i="3"/>
  <c r="N167" i="3"/>
  <c r="I167" i="3"/>
  <c r="E167" i="3"/>
  <c r="D167" i="3" s="1"/>
  <c r="N165" i="3"/>
  <c r="N112" i="3" s="1"/>
  <c r="I165" i="3"/>
  <c r="D165" i="3" s="1"/>
  <c r="E165" i="3"/>
  <c r="N164" i="3"/>
  <c r="I164" i="3"/>
  <c r="E164" i="3"/>
  <c r="N163" i="3"/>
  <c r="N111" i="3" s="1"/>
  <c r="I163" i="3"/>
  <c r="E163" i="3"/>
  <c r="D163" i="3" s="1"/>
  <c r="N162" i="3"/>
  <c r="I162" i="3"/>
  <c r="E162" i="3"/>
  <c r="N161" i="3"/>
  <c r="D161" i="3" s="1"/>
  <c r="I161" i="3"/>
  <c r="E161" i="3"/>
  <c r="N159" i="3"/>
  <c r="I159" i="3"/>
  <c r="E159" i="3"/>
  <c r="N158" i="3"/>
  <c r="I158" i="3"/>
  <c r="E158" i="3"/>
  <c r="N157" i="3"/>
  <c r="I157" i="3"/>
  <c r="E157" i="3"/>
  <c r="E105" i="3" s="1"/>
  <c r="N156" i="3"/>
  <c r="I156" i="3"/>
  <c r="E156" i="3"/>
  <c r="E104" i="3" s="1"/>
  <c r="N155" i="3"/>
  <c r="I155" i="3"/>
  <c r="E155" i="3"/>
  <c r="N154" i="3"/>
  <c r="I154" i="3"/>
  <c r="E154" i="3"/>
  <c r="N152" i="3"/>
  <c r="I152" i="3"/>
  <c r="E152" i="3"/>
  <c r="D152" i="3" s="1"/>
  <c r="N150" i="3"/>
  <c r="I150" i="3"/>
  <c r="E150" i="3"/>
  <c r="N149" i="3"/>
  <c r="I149" i="3"/>
  <c r="E149" i="3"/>
  <c r="N147" i="3"/>
  <c r="I147" i="3"/>
  <c r="E147" i="3"/>
  <c r="N146" i="3"/>
  <c r="I146" i="3"/>
  <c r="E146" i="3"/>
  <c r="Q143" i="3"/>
  <c r="P143" i="3"/>
  <c r="O143" i="3"/>
  <c r="M143" i="3"/>
  <c r="L143" i="3"/>
  <c r="K143" i="3"/>
  <c r="J143" i="3"/>
  <c r="H143" i="3"/>
  <c r="G143" i="3"/>
  <c r="F143" i="3"/>
  <c r="Q142" i="3"/>
  <c r="P142" i="3"/>
  <c r="O142" i="3"/>
  <c r="M142" i="3"/>
  <c r="L142" i="3"/>
  <c r="K142" i="3"/>
  <c r="J142" i="3"/>
  <c r="H142" i="3"/>
  <c r="G142" i="3"/>
  <c r="F142" i="3"/>
  <c r="Q141" i="3"/>
  <c r="P141" i="3"/>
  <c r="O141" i="3"/>
  <c r="M141" i="3"/>
  <c r="L141" i="3"/>
  <c r="K141" i="3"/>
  <c r="J141" i="3"/>
  <c r="H141" i="3"/>
  <c r="G141" i="3"/>
  <c r="F141" i="3"/>
  <c r="Q140" i="3"/>
  <c r="P140" i="3"/>
  <c r="O140" i="3"/>
  <c r="M140" i="3"/>
  <c r="L140" i="3"/>
  <c r="K140" i="3"/>
  <c r="I140" i="3" s="1"/>
  <c r="J140" i="3"/>
  <c r="H140" i="3"/>
  <c r="G140" i="3"/>
  <c r="F140" i="3"/>
  <c r="Q139" i="3"/>
  <c r="P139" i="3"/>
  <c r="O139" i="3"/>
  <c r="N139" i="3" s="1"/>
  <c r="M139" i="3"/>
  <c r="L139" i="3"/>
  <c r="K139" i="3"/>
  <c r="J139" i="3"/>
  <c r="H139" i="3"/>
  <c r="G139" i="3"/>
  <c r="F139" i="3"/>
  <c r="Q138" i="3"/>
  <c r="P138" i="3"/>
  <c r="O138" i="3"/>
  <c r="M138" i="3"/>
  <c r="L138" i="3"/>
  <c r="K138" i="3"/>
  <c r="J138" i="3"/>
  <c r="I138" i="3" s="1"/>
  <c r="H138" i="3"/>
  <c r="G138" i="3"/>
  <c r="F138" i="3"/>
  <c r="D137" i="3"/>
  <c r="Q136" i="3"/>
  <c r="P136" i="3"/>
  <c r="O136" i="3"/>
  <c r="M136" i="3"/>
  <c r="L136" i="3"/>
  <c r="K136" i="3"/>
  <c r="J136" i="3"/>
  <c r="H136" i="3"/>
  <c r="G136" i="3"/>
  <c r="F136" i="3"/>
  <c r="Q135" i="3"/>
  <c r="P135" i="3"/>
  <c r="O135" i="3"/>
  <c r="M135" i="3"/>
  <c r="L135" i="3"/>
  <c r="K135" i="3"/>
  <c r="J135" i="3"/>
  <c r="H135" i="3"/>
  <c r="G135" i="3"/>
  <c r="F135" i="3"/>
  <c r="Q134" i="3"/>
  <c r="P134" i="3"/>
  <c r="O134" i="3"/>
  <c r="M134" i="3"/>
  <c r="L134" i="3"/>
  <c r="K134" i="3"/>
  <c r="J134" i="3"/>
  <c r="I134" i="3" s="1"/>
  <c r="H134" i="3"/>
  <c r="G134" i="3"/>
  <c r="F134" i="3"/>
  <c r="Q133" i="3"/>
  <c r="P133" i="3"/>
  <c r="O133" i="3"/>
  <c r="N133" i="3" s="1"/>
  <c r="M133" i="3"/>
  <c r="L133" i="3"/>
  <c r="K133" i="3"/>
  <c r="J133" i="3"/>
  <c r="H133" i="3"/>
  <c r="G133" i="3"/>
  <c r="F133" i="3"/>
  <c r="Q132" i="3"/>
  <c r="P132" i="3"/>
  <c r="O132" i="3"/>
  <c r="M132" i="3"/>
  <c r="L132" i="3"/>
  <c r="K132" i="3"/>
  <c r="J132" i="3"/>
  <c r="H132" i="3"/>
  <c r="G132" i="3"/>
  <c r="F132" i="3"/>
  <c r="Q131" i="3"/>
  <c r="P131" i="3"/>
  <c r="O131" i="3"/>
  <c r="N131" i="3" s="1"/>
  <c r="M131" i="3"/>
  <c r="L131" i="3"/>
  <c r="K131" i="3"/>
  <c r="J131" i="3"/>
  <c r="H131" i="3"/>
  <c r="G131" i="3"/>
  <c r="F131" i="3"/>
  <c r="Q130" i="3"/>
  <c r="P130" i="3"/>
  <c r="O130" i="3"/>
  <c r="N130" i="3" s="1"/>
  <c r="M130" i="3"/>
  <c r="L130" i="3"/>
  <c r="K130" i="3"/>
  <c r="J130" i="3"/>
  <c r="H130" i="3"/>
  <c r="G130" i="3"/>
  <c r="F130" i="3"/>
  <c r="Q129" i="3"/>
  <c r="P129" i="3"/>
  <c r="O129" i="3"/>
  <c r="N129" i="3"/>
  <c r="M129" i="3"/>
  <c r="L129" i="3"/>
  <c r="K129" i="3"/>
  <c r="J129" i="3"/>
  <c r="H129" i="3"/>
  <c r="G129" i="3"/>
  <c r="F129" i="3"/>
  <c r="E129" i="3" s="1"/>
  <c r="Q128" i="3"/>
  <c r="P128" i="3"/>
  <c r="O128" i="3"/>
  <c r="M128" i="3"/>
  <c r="L128" i="3"/>
  <c r="K128" i="3"/>
  <c r="J128" i="3"/>
  <c r="H128" i="3"/>
  <c r="G128" i="3"/>
  <c r="F128" i="3"/>
  <c r="Q127" i="3"/>
  <c r="P127" i="3"/>
  <c r="O127" i="3"/>
  <c r="M127" i="3"/>
  <c r="L127" i="3"/>
  <c r="K127" i="3"/>
  <c r="J127" i="3"/>
  <c r="H127" i="3"/>
  <c r="G127" i="3"/>
  <c r="F127" i="3"/>
  <c r="Q126" i="3"/>
  <c r="P126" i="3"/>
  <c r="O126" i="3"/>
  <c r="N126" i="3" s="1"/>
  <c r="M126" i="3"/>
  <c r="L126" i="3"/>
  <c r="I126" i="3" s="1"/>
  <c r="K126" i="3"/>
  <c r="J126" i="3"/>
  <c r="H126" i="3"/>
  <c r="G126" i="3"/>
  <c r="F126" i="3"/>
  <c r="Q125" i="3"/>
  <c r="P125" i="3"/>
  <c r="O125" i="3"/>
  <c r="M125" i="3"/>
  <c r="L125" i="3"/>
  <c r="K125" i="3"/>
  <c r="J125" i="3"/>
  <c r="H125" i="3"/>
  <c r="G125" i="3"/>
  <c r="F125" i="3"/>
  <c r="Q124" i="3"/>
  <c r="P124" i="3"/>
  <c r="O124" i="3"/>
  <c r="M124" i="3"/>
  <c r="L124" i="3"/>
  <c r="K124" i="3"/>
  <c r="J124" i="3"/>
  <c r="H124" i="3"/>
  <c r="E124" i="3" s="1"/>
  <c r="G124" i="3"/>
  <c r="F124" i="3"/>
  <c r="Q123" i="3"/>
  <c r="P123" i="3"/>
  <c r="O123" i="3"/>
  <c r="M123" i="3"/>
  <c r="L123" i="3"/>
  <c r="K123" i="3"/>
  <c r="J123" i="3"/>
  <c r="H123" i="3"/>
  <c r="G123" i="3"/>
  <c r="F123" i="3"/>
  <c r="Q122" i="3"/>
  <c r="P122" i="3"/>
  <c r="O122" i="3"/>
  <c r="M122" i="3"/>
  <c r="L122" i="3"/>
  <c r="K122" i="3"/>
  <c r="J122" i="3"/>
  <c r="H122" i="3"/>
  <c r="G122" i="3"/>
  <c r="F122" i="3"/>
  <c r="D121" i="3"/>
  <c r="Q120" i="3"/>
  <c r="P120" i="3"/>
  <c r="O120" i="3"/>
  <c r="M120" i="3"/>
  <c r="L120" i="3"/>
  <c r="L118" i="3" s="1"/>
  <c r="K120" i="3"/>
  <c r="J120" i="3"/>
  <c r="H120" i="3"/>
  <c r="G120" i="3"/>
  <c r="F120" i="3"/>
  <c r="Q119" i="3"/>
  <c r="P119" i="3"/>
  <c r="O119" i="3"/>
  <c r="O118" i="3" s="1"/>
  <c r="M119" i="3"/>
  <c r="L119" i="3"/>
  <c r="K119" i="3"/>
  <c r="J119" i="3"/>
  <c r="H119" i="3"/>
  <c r="G119" i="3"/>
  <c r="G118" i="3" s="1"/>
  <c r="F119" i="3"/>
  <c r="D118" i="3"/>
  <c r="Q117" i="3"/>
  <c r="P117" i="3"/>
  <c r="O117" i="3"/>
  <c r="O114" i="3" s="1"/>
  <c r="M117" i="3"/>
  <c r="L117" i="3"/>
  <c r="K117" i="3"/>
  <c r="J117" i="3"/>
  <c r="H117" i="3"/>
  <c r="G117" i="3"/>
  <c r="F117" i="3"/>
  <c r="Q116" i="3"/>
  <c r="P116" i="3"/>
  <c r="O116" i="3"/>
  <c r="M116" i="3"/>
  <c r="M114" i="3" s="1"/>
  <c r="L116" i="3"/>
  <c r="K116" i="3"/>
  <c r="J116" i="3"/>
  <c r="H116" i="3"/>
  <c r="G116" i="3"/>
  <c r="F116" i="3"/>
  <c r="Q115" i="3"/>
  <c r="P115" i="3"/>
  <c r="O115" i="3"/>
  <c r="M115" i="3"/>
  <c r="L115" i="3"/>
  <c r="K115" i="3"/>
  <c r="J115" i="3"/>
  <c r="H115" i="3"/>
  <c r="G115" i="3"/>
  <c r="F115" i="3"/>
  <c r="D114" i="3"/>
  <c r="Q113" i="3"/>
  <c r="P113" i="3"/>
  <c r="O113" i="3"/>
  <c r="M113" i="3"/>
  <c r="L113" i="3"/>
  <c r="K113" i="3"/>
  <c r="J113" i="3"/>
  <c r="H113" i="3"/>
  <c r="G113" i="3"/>
  <c r="F113" i="3"/>
  <c r="Q112" i="3"/>
  <c r="P112" i="3"/>
  <c r="O112" i="3"/>
  <c r="M112" i="3"/>
  <c r="L112" i="3"/>
  <c r="K112" i="3"/>
  <c r="J112" i="3"/>
  <c r="H112" i="3"/>
  <c r="G112" i="3"/>
  <c r="F112" i="3"/>
  <c r="Q111" i="3"/>
  <c r="P111" i="3"/>
  <c r="O111" i="3"/>
  <c r="M111" i="3"/>
  <c r="L111" i="3"/>
  <c r="K111" i="3"/>
  <c r="J111" i="3"/>
  <c r="I111" i="3"/>
  <c r="H111" i="3"/>
  <c r="G111" i="3"/>
  <c r="F111" i="3"/>
  <c r="Q110" i="3"/>
  <c r="P110" i="3"/>
  <c r="O110" i="3"/>
  <c r="M110" i="3"/>
  <c r="L110" i="3"/>
  <c r="K110" i="3"/>
  <c r="J110" i="3"/>
  <c r="H110" i="3"/>
  <c r="G110" i="3"/>
  <c r="F110" i="3"/>
  <c r="Q109" i="3"/>
  <c r="P109" i="3"/>
  <c r="O109" i="3"/>
  <c r="M109" i="3"/>
  <c r="L109" i="3"/>
  <c r="K109" i="3"/>
  <c r="J109" i="3"/>
  <c r="I109" i="3" s="1"/>
  <c r="H109" i="3"/>
  <c r="G109" i="3"/>
  <c r="F109" i="3"/>
  <c r="L108" i="3"/>
  <c r="D108" i="3"/>
  <c r="Q107" i="3"/>
  <c r="P107" i="3"/>
  <c r="O107" i="3"/>
  <c r="M107" i="3"/>
  <c r="L107" i="3"/>
  <c r="K107" i="3"/>
  <c r="J107" i="3"/>
  <c r="H107" i="3"/>
  <c r="G107" i="3"/>
  <c r="F107" i="3"/>
  <c r="Q106" i="3"/>
  <c r="P106" i="3"/>
  <c r="O106" i="3"/>
  <c r="N106" i="3" s="1"/>
  <c r="M106" i="3"/>
  <c r="L106" i="3"/>
  <c r="K106" i="3"/>
  <c r="J106" i="3"/>
  <c r="H106" i="3"/>
  <c r="G106" i="3"/>
  <c r="F106" i="3"/>
  <c r="E106" i="3"/>
  <c r="Q105" i="3"/>
  <c r="P105" i="3"/>
  <c r="O105" i="3"/>
  <c r="M105" i="3"/>
  <c r="L105" i="3"/>
  <c r="K105" i="3"/>
  <c r="J105" i="3"/>
  <c r="H105" i="3"/>
  <c r="G105" i="3"/>
  <c r="F105" i="3"/>
  <c r="Q104" i="3"/>
  <c r="P104" i="3"/>
  <c r="O104" i="3"/>
  <c r="M104" i="3"/>
  <c r="L104" i="3"/>
  <c r="K104" i="3"/>
  <c r="J104" i="3"/>
  <c r="H104" i="3"/>
  <c r="G104" i="3"/>
  <c r="F104" i="3"/>
  <c r="Q103" i="3"/>
  <c r="P103" i="3"/>
  <c r="O103" i="3"/>
  <c r="N103" i="3" s="1"/>
  <c r="M103" i="3"/>
  <c r="L103" i="3"/>
  <c r="K103" i="3"/>
  <c r="J103" i="3"/>
  <c r="H103" i="3"/>
  <c r="G103" i="3"/>
  <c r="F103" i="3"/>
  <c r="E103" i="3"/>
  <c r="Q102" i="3"/>
  <c r="P102" i="3"/>
  <c r="P101" i="3" s="1"/>
  <c r="O102" i="3"/>
  <c r="M102" i="3"/>
  <c r="L102" i="3"/>
  <c r="K102" i="3"/>
  <c r="J102" i="3"/>
  <c r="H102" i="3"/>
  <c r="G102" i="3"/>
  <c r="F102" i="3"/>
  <c r="E102" i="3"/>
  <c r="D101" i="3"/>
  <c r="Q100" i="3"/>
  <c r="Q99" i="3" s="1"/>
  <c r="P100" i="3"/>
  <c r="P99" i="3" s="1"/>
  <c r="O100" i="3"/>
  <c r="M100" i="3"/>
  <c r="L100" i="3"/>
  <c r="L99" i="3" s="1"/>
  <c r="K100" i="3"/>
  <c r="K99" i="3" s="1"/>
  <c r="J100" i="3"/>
  <c r="J99" i="3" s="1"/>
  <c r="I99" i="3" s="1"/>
  <c r="H100" i="3"/>
  <c r="H99" i="3" s="1"/>
  <c r="G100" i="3"/>
  <c r="G99" i="3" s="1"/>
  <c r="F100" i="3"/>
  <c r="F99" i="3" s="1"/>
  <c r="O99" i="3"/>
  <c r="M99" i="3"/>
  <c r="D99" i="3"/>
  <c r="Q98" i="3"/>
  <c r="P98" i="3"/>
  <c r="O98" i="3"/>
  <c r="O96" i="3" s="1"/>
  <c r="M98" i="3"/>
  <c r="L98" i="3"/>
  <c r="K98" i="3"/>
  <c r="J98" i="3"/>
  <c r="H98" i="3"/>
  <c r="G98" i="3"/>
  <c r="F98" i="3"/>
  <c r="E98" i="3" s="1"/>
  <c r="Q97" i="3"/>
  <c r="Q96" i="3" s="1"/>
  <c r="P97" i="3"/>
  <c r="P96" i="3" s="1"/>
  <c r="O97" i="3"/>
  <c r="M97" i="3"/>
  <c r="L97" i="3"/>
  <c r="K97" i="3"/>
  <c r="K96" i="3" s="1"/>
  <c r="J97" i="3"/>
  <c r="J96" i="3" s="1"/>
  <c r="H97" i="3"/>
  <c r="G97" i="3"/>
  <c r="F97" i="3"/>
  <c r="D96" i="3"/>
  <c r="Q95" i="3"/>
  <c r="P95" i="3"/>
  <c r="O95" i="3"/>
  <c r="M95" i="3"/>
  <c r="L95" i="3"/>
  <c r="L93" i="3" s="1"/>
  <c r="K95" i="3"/>
  <c r="J95" i="3"/>
  <c r="H95" i="3"/>
  <c r="G95" i="3"/>
  <c r="F95" i="3"/>
  <c r="F93" i="3" s="1"/>
  <c r="Q94" i="3"/>
  <c r="Q28" i="3" s="1"/>
  <c r="P94" i="3"/>
  <c r="P14" i="3" s="1"/>
  <c r="O94" i="3"/>
  <c r="O93" i="3" s="1"/>
  <c r="M94" i="3"/>
  <c r="L94" i="3"/>
  <c r="K94" i="3"/>
  <c r="J94" i="3"/>
  <c r="J14" i="3" s="1"/>
  <c r="H94" i="3"/>
  <c r="G94" i="3"/>
  <c r="F94" i="3"/>
  <c r="D93" i="3"/>
  <c r="N91" i="3"/>
  <c r="I91" i="3"/>
  <c r="E91" i="3"/>
  <c r="N90" i="3"/>
  <c r="I90" i="3"/>
  <c r="E90" i="3"/>
  <c r="N89" i="3"/>
  <c r="D89" i="3" s="1"/>
  <c r="I89" i="3"/>
  <c r="E89" i="3"/>
  <c r="N88" i="3"/>
  <c r="I88" i="3"/>
  <c r="E88" i="3"/>
  <c r="N87" i="3"/>
  <c r="I87" i="3"/>
  <c r="E87" i="3"/>
  <c r="N86" i="3"/>
  <c r="I86" i="3"/>
  <c r="E86" i="3"/>
  <c r="N85" i="3"/>
  <c r="I85" i="3"/>
  <c r="E85" i="3"/>
  <c r="Q84" i="3"/>
  <c r="P84" i="3"/>
  <c r="O84" i="3"/>
  <c r="M84" i="3"/>
  <c r="L84" i="3"/>
  <c r="K84" i="3"/>
  <c r="J84" i="3"/>
  <c r="H84" i="3"/>
  <c r="G84" i="3"/>
  <c r="F84" i="3"/>
  <c r="N83" i="3"/>
  <c r="I83" i="3"/>
  <c r="E83" i="3"/>
  <c r="N82" i="3"/>
  <c r="I82" i="3"/>
  <c r="E82" i="3"/>
  <c r="N81" i="3"/>
  <c r="I81" i="3"/>
  <c r="E81" i="3"/>
  <c r="N80" i="3"/>
  <c r="I80" i="3"/>
  <c r="E80" i="3"/>
  <c r="N79" i="3"/>
  <c r="I79" i="3"/>
  <c r="E79" i="3"/>
  <c r="N78" i="3"/>
  <c r="I78" i="3"/>
  <c r="E78" i="3"/>
  <c r="N77" i="3"/>
  <c r="I77" i="3"/>
  <c r="E77" i="3"/>
  <c r="N76" i="3"/>
  <c r="I76" i="3"/>
  <c r="E76" i="3"/>
  <c r="N75" i="3"/>
  <c r="I75" i="3"/>
  <c r="E75" i="3"/>
  <c r="N74" i="3"/>
  <c r="I74" i="3"/>
  <c r="E74" i="3"/>
  <c r="N73" i="3"/>
  <c r="I73" i="3"/>
  <c r="E73" i="3"/>
  <c r="N72" i="3"/>
  <c r="I72" i="3"/>
  <c r="E72" i="3"/>
  <c r="N71" i="3"/>
  <c r="I71" i="3"/>
  <c r="E71" i="3"/>
  <c r="N70" i="3"/>
  <c r="I70" i="3"/>
  <c r="E70" i="3"/>
  <c r="N69" i="3"/>
  <c r="I69" i="3"/>
  <c r="E69" i="3"/>
  <c r="Q68" i="3"/>
  <c r="P68" i="3"/>
  <c r="O68" i="3"/>
  <c r="M68" i="3"/>
  <c r="L68" i="3"/>
  <c r="K68" i="3"/>
  <c r="J68" i="3"/>
  <c r="H68" i="3"/>
  <c r="G68" i="3"/>
  <c r="F68" i="3"/>
  <c r="N67" i="3"/>
  <c r="I67" i="3"/>
  <c r="E67" i="3"/>
  <c r="N66" i="3"/>
  <c r="I66" i="3"/>
  <c r="E66" i="3"/>
  <c r="Q65" i="3"/>
  <c r="P65" i="3"/>
  <c r="O65" i="3"/>
  <c r="M65" i="3"/>
  <c r="L65" i="3"/>
  <c r="K65" i="3"/>
  <c r="J65" i="3"/>
  <c r="H65" i="3"/>
  <c r="G65" i="3"/>
  <c r="F65" i="3"/>
  <c r="N64" i="3"/>
  <c r="I64" i="3"/>
  <c r="E64" i="3"/>
  <c r="N63" i="3"/>
  <c r="I63" i="3"/>
  <c r="E63" i="3"/>
  <c r="N62" i="3"/>
  <c r="I62" i="3"/>
  <c r="E62" i="3"/>
  <c r="D62" i="3" s="1"/>
  <c r="N61" i="3"/>
  <c r="I61" i="3"/>
  <c r="E61" i="3"/>
  <c r="N60" i="3"/>
  <c r="I60" i="3"/>
  <c r="E60" i="3"/>
  <c r="N59" i="3"/>
  <c r="I59" i="3"/>
  <c r="E59" i="3"/>
  <c r="Q58" i="3"/>
  <c r="P58" i="3"/>
  <c r="O58" i="3"/>
  <c r="M58" i="3"/>
  <c r="L58" i="3"/>
  <c r="K58" i="3"/>
  <c r="J58" i="3"/>
  <c r="H58" i="3"/>
  <c r="G58" i="3"/>
  <c r="F58" i="3"/>
  <c r="N57" i="3"/>
  <c r="I57" i="3"/>
  <c r="E57" i="3"/>
  <c r="N56" i="3"/>
  <c r="I56" i="3"/>
  <c r="E56" i="3"/>
  <c r="N55" i="3"/>
  <c r="I55" i="3"/>
  <c r="E55" i="3"/>
  <c r="N54" i="3"/>
  <c r="I54" i="3"/>
  <c r="E54" i="3"/>
  <c r="N53" i="3"/>
  <c r="I53" i="3"/>
  <c r="E31" i="5" s="1"/>
  <c r="E30" i="5" s="1"/>
  <c r="E53" i="3"/>
  <c r="E29" i="5" s="1"/>
  <c r="Q52" i="3"/>
  <c r="P52" i="3"/>
  <c r="O52" i="3"/>
  <c r="M52" i="3"/>
  <c r="L52" i="3"/>
  <c r="K52" i="3"/>
  <c r="J52" i="3"/>
  <c r="H52" i="3"/>
  <c r="G52" i="3"/>
  <c r="F52" i="3"/>
  <c r="N51" i="3"/>
  <c r="I51" i="3"/>
  <c r="E51" i="3"/>
  <c r="N50" i="3"/>
  <c r="I50" i="3"/>
  <c r="E50" i="3"/>
  <c r="N49" i="3"/>
  <c r="I49" i="3"/>
  <c r="E49" i="3"/>
  <c r="N48" i="3"/>
  <c r="I48" i="3"/>
  <c r="E48" i="3"/>
  <c r="N47" i="3"/>
  <c r="I47" i="3"/>
  <c r="D47" i="3" s="1"/>
  <c r="D19" i="3" s="1"/>
  <c r="E47" i="3"/>
  <c r="N46" i="3"/>
  <c r="I46" i="3"/>
  <c r="E46" i="3"/>
  <c r="D46" i="3" s="1"/>
  <c r="D17" i="3" s="1"/>
  <c r="Q45" i="3"/>
  <c r="P45" i="3"/>
  <c r="O45" i="3"/>
  <c r="N45" i="3" s="1"/>
  <c r="M45" i="3"/>
  <c r="L45" i="3"/>
  <c r="K45" i="3"/>
  <c r="J45" i="3"/>
  <c r="H45" i="3"/>
  <c r="G45" i="3"/>
  <c r="F45" i="3"/>
  <c r="N44" i="3"/>
  <c r="I44" i="3"/>
  <c r="E44" i="3"/>
  <c r="Q43" i="3"/>
  <c r="P43" i="3"/>
  <c r="O43" i="3"/>
  <c r="N43" i="3"/>
  <c r="M43" i="3"/>
  <c r="L43" i="3"/>
  <c r="K43" i="3"/>
  <c r="J43" i="3"/>
  <c r="H43" i="3"/>
  <c r="G43" i="3"/>
  <c r="F43" i="3"/>
  <c r="E43" i="3" s="1"/>
  <c r="N42" i="3"/>
  <c r="I42" i="3"/>
  <c r="E42" i="3"/>
  <c r="N41" i="3"/>
  <c r="I41" i="3"/>
  <c r="E41" i="3"/>
  <c r="Q40" i="3"/>
  <c r="P40" i="3"/>
  <c r="O40" i="3"/>
  <c r="M40" i="3"/>
  <c r="L40" i="3"/>
  <c r="K40" i="3"/>
  <c r="J40" i="3"/>
  <c r="H40" i="3"/>
  <c r="G40" i="3"/>
  <c r="F40" i="3"/>
  <c r="N39" i="3"/>
  <c r="I39" i="3"/>
  <c r="E39" i="3"/>
  <c r="D39" i="3" s="1"/>
  <c r="N38" i="3"/>
  <c r="I38" i="3"/>
  <c r="E38" i="3"/>
  <c r="Q37" i="3"/>
  <c r="P37" i="3"/>
  <c r="P15" i="3" s="1"/>
  <c r="O37" i="3"/>
  <c r="M37" i="3"/>
  <c r="M15" i="3" s="1"/>
  <c r="L37" i="3"/>
  <c r="L15" i="3" s="1"/>
  <c r="K37" i="3"/>
  <c r="K15" i="3" s="1"/>
  <c r="J37" i="3"/>
  <c r="H37" i="3"/>
  <c r="H15" i="3" s="1"/>
  <c r="G37" i="3"/>
  <c r="E37" i="3" s="1"/>
  <c r="F37" i="3"/>
  <c r="F15" i="3" s="1"/>
  <c r="N36" i="3"/>
  <c r="I36" i="3"/>
  <c r="E36" i="3"/>
  <c r="N35" i="3"/>
  <c r="I35" i="3"/>
  <c r="E35" i="3"/>
  <c r="Q34" i="3"/>
  <c r="P34" i="3"/>
  <c r="O34" i="3"/>
  <c r="N34" i="3" s="1"/>
  <c r="M34" i="3"/>
  <c r="L34" i="3"/>
  <c r="K34" i="3"/>
  <c r="J34" i="3"/>
  <c r="H34" i="3"/>
  <c r="G34" i="3"/>
  <c r="F34" i="3"/>
  <c r="N33" i="3"/>
  <c r="I33" i="3"/>
  <c r="D33" i="3" s="1"/>
  <c r="N32" i="3"/>
  <c r="I32" i="3"/>
  <c r="D32" i="3" s="1"/>
  <c r="Q31" i="3"/>
  <c r="Q12" i="3" s="1"/>
  <c r="P31" i="3"/>
  <c r="P12" i="3" s="1"/>
  <c r="O31" i="3"/>
  <c r="O12" i="3" s="1"/>
  <c r="M31" i="3"/>
  <c r="M12" i="3" s="1"/>
  <c r="L31" i="3"/>
  <c r="K31" i="3"/>
  <c r="J31" i="3"/>
  <c r="I31" i="3" s="1"/>
  <c r="I12" i="3" s="1"/>
  <c r="H31" i="3"/>
  <c r="H12" i="3" s="1"/>
  <c r="G31" i="3"/>
  <c r="G12" i="3" s="1"/>
  <c r="F31" i="3"/>
  <c r="N30" i="3"/>
  <c r="N11" i="3" s="1"/>
  <c r="I30" i="3"/>
  <c r="E30" i="3"/>
  <c r="J28" i="3"/>
  <c r="Q15" i="3"/>
  <c r="Q14" i="3"/>
  <c r="L14" i="3"/>
  <c r="K14" i="3"/>
  <c r="H14" i="3"/>
  <c r="E12" i="3"/>
  <c r="Q11" i="3"/>
  <c r="P11" i="3"/>
  <c r="O11" i="3"/>
  <c r="M11" i="3"/>
  <c r="L11" i="3"/>
  <c r="K11" i="3"/>
  <c r="J11" i="3"/>
  <c r="I11" i="3"/>
  <c r="H11" i="3"/>
  <c r="G11" i="3"/>
  <c r="F11" i="3"/>
  <c r="D92" i="2"/>
  <c r="D56" i="2"/>
  <c r="D40" i="2"/>
  <c r="D35" i="2"/>
  <c r="D31" i="2"/>
  <c r="D26" i="2"/>
  <c r="D20" i="2"/>
  <c r="D16" i="2"/>
  <c r="D12" i="2"/>
  <c r="D36" i="3" l="1"/>
  <c r="E36" i="4"/>
  <c r="F12" i="5"/>
  <c r="F11" i="5" s="1"/>
  <c r="N142" i="3"/>
  <c r="L28" i="3"/>
  <c r="D189" i="3"/>
  <c r="D188" i="3"/>
  <c r="N124" i="3"/>
  <c r="I124" i="3"/>
  <c r="D175" i="3"/>
  <c r="D181" i="3"/>
  <c r="D187" i="3"/>
  <c r="D178" i="3"/>
  <c r="D184" i="3"/>
  <c r="D180" i="3"/>
  <c r="D186" i="3"/>
  <c r="E131" i="3"/>
  <c r="D176" i="3"/>
  <c r="D182" i="3"/>
  <c r="D177" i="3"/>
  <c r="D183" i="3"/>
  <c r="D179" i="3"/>
  <c r="D185" i="3"/>
  <c r="D174" i="3"/>
  <c r="N120" i="3"/>
  <c r="P118" i="3"/>
  <c r="N118" i="3" s="1"/>
  <c r="D172" i="3"/>
  <c r="D171" i="3"/>
  <c r="F118" i="3"/>
  <c r="N117" i="3"/>
  <c r="D168" i="3"/>
  <c r="E117" i="3"/>
  <c r="I113" i="3"/>
  <c r="F108" i="3"/>
  <c r="E113" i="3"/>
  <c r="D162" i="3"/>
  <c r="D164" i="3"/>
  <c r="D159" i="3"/>
  <c r="E107" i="3"/>
  <c r="N104" i="3"/>
  <c r="D158" i="3"/>
  <c r="D155" i="3"/>
  <c r="D157" i="3"/>
  <c r="D154" i="3"/>
  <c r="H96" i="3"/>
  <c r="D150" i="3"/>
  <c r="N96" i="3"/>
  <c r="D149" i="3"/>
  <c r="D147" i="3"/>
  <c r="I95" i="3"/>
  <c r="P93" i="3"/>
  <c r="O14" i="3"/>
  <c r="D146" i="3"/>
  <c r="E94" i="3"/>
  <c r="D34" i="2"/>
  <c r="I106" i="3"/>
  <c r="F101" i="3"/>
  <c r="M101" i="3"/>
  <c r="I103" i="3"/>
  <c r="J101" i="3"/>
  <c r="Q101" i="3"/>
  <c r="L101" i="3"/>
  <c r="G101" i="3"/>
  <c r="K101" i="3"/>
  <c r="N122" i="3"/>
  <c r="N136" i="3"/>
  <c r="I135" i="3"/>
  <c r="E135" i="3"/>
  <c r="N135" i="3"/>
  <c r="E134" i="3"/>
  <c r="N134" i="3"/>
  <c r="I132" i="3"/>
  <c r="G121" i="3"/>
  <c r="I129" i="3"/>
  <c r="L121" i="3"/>
  <c r="K121" i="3"/>
  <c r="N127" i="3"/>
  <c r="O121" i="3"/>
  <c r="E126" i="3"/>
  <c r="F121" i="3"/>
  <c r="P121" i="3"/>
  <c r="I142" i="3"/>
  <c r="F137" i="3"/>
  <c r="N141" i="3"/>
  <c r="K137" i="3"/>
  <c r="H101" i="3"/>
  <c r="I107" i="3"/>
  <c r="M137" i="3"/>
  <c r="L137" i="3"/>
  <c r="E112" i="3"/>
  <c r="H108" i="3"/>
  <c r="P108" i="3"/>
  <c r="G114" i="3"/>
  <c r="E114" i="3" s="1"/>
  <c r="J114" i="3"/>
  <c r="Q114" i="3"/>
  <c r="L114" i="3"/>
  <c r="F114" i="3"/>
  <c r="H114" i="3"/>
  <c r="P114" i="3"/>
  <c r="N114" i="3" s="1"/>
  <c r="K114" i="3"/>
  <c r="K118" i="3"/>
  <c r="M118" i="3"/>
  <c r="Q118" i="3"/>
  <c r="J118" i="3"/>
  <c r="H118" i="3"/>
  <c r="G137" i="3"/>
  <c r="Q137" i="3"/>
  <c r="E139" i="3"/>
  <c r="O137" i="3"/>
  <c r="J121" i="3"/>
  <c r="M121" i="3"/>
  <c r="Q121" i="3"/>
  <c r="K108" i="3"/>
  <c r="G108" i="3"/>
  <c r="I110" i="3"/>
  <c r="Q108" i="3"/>
  <c r="D80" i="3"/>
  <c r="D51" i="3"/>
  <c r="D64" i="3"/>
  <c r="E58" i="3"/>
  <c r="D60" i="3"/>
  <c r="D63" i="3"/>
  <c r="D54" i="3"/>
  <c r="D82" i="3"/>
  <c r="D81" i="3"/>
  <c r="D78" i="3"/>
  <c r="D77" i="3"/>
  <c r="D74" i="3"/>
  <c r="D73" i="3"/>
  <c r="D71" i="3"/>
  <c r="D69" i="3"/>
  <c r="D83" i="3"/>
  <c r="D90" i="3"/>
  <c r="D85" i="3"/>
  <c r="I65" i="3"/>
  <c r="D49" i="3"/>
  <c r="D18" i="3" s="1"/>
  <c r="I34" i="3"/>
  <c r="D88" i="3"/>
  <c r="D86" i="3"/>
  <c r="D87" i="3"/>
  <c r="D72" i="3"/>
  <c r="D91" i="3"/>
  <c r="D79" i="3"/>
  <c r="D76" i="3"/>
  <c r="D75" i="3"/>
  <c r="D70" i="3"/>
  <c r="D67" i="3"/>
  <c r="D66" i="3"/>
  <c r="D61" i="3"/>
  <c r="D59" i="3"/>
  <c r="D50" i="3"/>
  <c r="D48" i="3"/>
  <c r="D190" i="3"/>
  <c r="E99" i="3"/>
  <c r="N100" i="3"/>
  <c r="N99" i="3"/>
  <c r="D44" i="3"/>
  <c r="P29" i="3"/>
  <c r="P25" i="3" s="1"/>
  <c r="N37" i="3"/>
  <c r="N15" i="3" s="1"/>
  <c r="I37" i="3"/>
  <c r="I15" i="3" s="1"/>
  <c r="G15" i="3"/>
  <c r="D38" i="3"/>
  <c r="L12" i="3"/>
  <c r="M28" i="3"/>
  <c r="H28" i="3"/>
  <c r="P137" i="3"/>
  <c r="P28" i="3"/>
  <c r="H137" i="3"/>
  <c r="E143" i="3"/>
  <c r="J137" i="3"/>
  <c r="I137" i="3" s="1"/>
  <c r="L96" i="3"/>
  <c r="I96" i="3" s="1"/>
  <c r="I98" i="3"/>
  <c r="M96" i="3"/>
  <c r="G96" i="3"/>
  <c r="D92" i="3"/>
  <c r="I40" i="3"/>
  <c r="E40" i="3"/>
  <c r="D42" i="3"/>
  <c r="D41" i="3"/>
  <c r="E13" i="5"/>
  <c r="E41" i="5" s="1"/>
  <c r="M108" i="3"/>
  <c r="N113" i="3"/>
  <c r="O108" i="3"/>
  <c r="M29" i="3"/>
  <c r="M25" i="3" s="1"/>
  <c r="L29" i="3"/>
  <c r="L25" i="3" s="1"/>
  <c r="I52" i="3"/>
  <c r="D57" i="3"/>
  <c r="D55" i="3"/>
  <c r="H29" i="3"/>
  <c r="H25" i="3" s="1"/>
  <c r="D56" i="3"/>
  <c r="D30" i="3"/>
  <c r="D11" i="3" s="1"/>
  <c r="F14" i="3"/>
  <c r="F28" i="3"/>
  <c r="K28" i="3"/>
  <c r="I28" i="3" s="1"/>
  <c r="I94" i="3"/>
  <c r="I14" i="3" s="1"/>
  <c r="K93" i="3"/>
  <c r="F13" i="3"/>
  <c r="J93" i="3"/>
  <c r="Q93" i="3"/>
  <c r="N93" i="3"/>
  <c r="N13" i="3" s="1"/>
  <c r="G93" i="3"/>
  <c r="G13" i="3" s="1"/>
  <c r="P13" i="3"/>
  <c r="H93" i="3"/>
  <c r="O13" i="3"/>
  <c r="D35" i="3"/>
  <c r="D14" i="3" s="1"/>
  <c r="G29" i="3"/>
  <c r="G25" i="3" s="1"/>
  <c r="F29" i="3"/>
  <c r="F25" i="3" s="1"/>
  <c r="E10" i="4"/>
  <c r="E204" i="3"/>
  <c r="H13" i="3"/>
  <c r="Q29" i="3"/>
  <c r="Q25" i="3" s="1"/>
  <c r="J12" i="3"/>
  <c r="L13" i="3"/>
  <c r="G14" i="3"/>
  <c r="M14" i="3"/>
  <c r="G28" i="3"/>
  <c r="O28" i="3"/>
  <c r="J29" i="3"/>
  <c r="J25" i="3" s="1"/>
  <c r="K29" i="3"/>
  <c r="K25" i="3" s="1"/>
  <c r="M93" i="3"/>
  <c r="E14" i="3"/>
  <c r="F96" i="3"/>
  <c r="E97" i="3"/>
  <c r="O101" i="3"/>
  <c r="N101" i="3" s="1"/>
  <c r="J108" i="3"/>
  <c r="E138" i="3"/>
  <c r="O15" i="3"/>
  <c r="E11" i="3"/>
  <c r="K12" i="3"/>
  <c r="J15" i="3"/>
  <c r="E34" i="3"/>
  <c r="E100" i="3"/>
  <c r="I116" i="3"/>
  <c r="E122" i="3"/>
  <c r="D156" i="3"/>
  <c r="F12" i="3"/>
  <c r="O29" i="3"/>
  <c r="O25" i="3" s="1"/>
  <c r="E109" i="3"/>
  <c r="E37" i="5" s="1"/>
  <c r="E36" i="5" s="1"/>
  <c r="I112" i="3"/>
  <c r="H121" i="3"/>
  <c r="E40" i="4"/>
  <c r="I43" i="3"/>
  <c r="D43" i="3" s="1"/>
  <c r="E52" i="3"/>
  <c r="I104" i="3"/>
  <c r="N125" i="3"/>
  <c r="I131" i="3"/>
  <c r="N140" i="3"/>
  <c r="N31" i="3"/>
  <c r="N12" i="3" s="1"/>
  <c r="N58" i="3"/>
  <c r="D58" i="3" s="1"/>
  <c r="E65" i="3"/>
  <c r="N68" i="3"/>
  <c r="N110" i="3"/>
  <c r="I139" i="3"/>
  <c r="E142" i="3"/>
  <c r="I204" i="3"/>
  <c r="N40" i="3"/>
  <c r="N65" i="3"/>
  <c r="E84" i="3"/>
  <c r="I122" i="3"/>
  <c r="E132" i="3"/>
  <c r="E136" i="3"/>
  <c r="I117" i="3"/>
  <c r="I97" i="3"/>
  <c r="N107" i="3"/>
  <c r="E110" i="3"/>
  <c r="E116" i="3"/>
  <c r="N116" i="3"/>
  <c r="E119" i="3"/>
  <c r="I120" i="3"/>
  <c r="N123" i="3"/>
  <c r="E125" i="3"/>
  <c r="N138" i="3"/>
  <c r="I143" i="3"/>
  <c r="N94" i="3"/>
  <c r="N14" i="3" s="1"/>
  <c r="N109" i="3"/>
  <c r="I115" i="3"/>
  <c r="N102" i="3"/>
  <c r="I105" i="3"/>
  <c r="N105" i="3"/>
  <c r="E111" i="3"/>
  <c r="E127" i="3"/>
  <c r="N128" i="3"/>
  <c r="N97" i="3"/>
  <c r="I119" i="3"/>
  <c r="E120" i="3"/>
  <c r="I123" i="3"/>
  <c r="I125" i="3"/>
  <c r="I127" i="3"/>
  <c r="I128" i="3"/>
  <c r="N115" i="3"/>
  <c r="E140" i="3"/>
  <c r="E12" i="5"/>
  <c r="E11" i="5" s="1"/>
  <c r="E14" i="6"/>
  <c r="E30" i="6" s="1"/>
  <c r="E71" i="6"/>
  <c r="E55" i="6" s="1"/>
  <c r="E76" i="6" s="1"/>
  <c r="N52" i="3"/>
  <c r="E68" i="3"/>
  <c r="I84" i="3"/>
  <c r="N95" i="3"/>
  <c r="N98" i="3"/>
  <c r="I100" i="3"/>
  <c r="N119" i="3"/>
  <c r="N132" i="3"/>
  <c r="E133" i="3"/>
  <c r="I136" i="3"/>
  <c r="N143" i="3"/>
  <c r="E45" i="3"/>
  <c r="I68" i="3"/>
  <c r="E115" i="3"/>
  <c r="I58" i="3"/>
  <c r="N84" i="3"/>
  <c r="E95" i="3"/>
  <c r="N204" i="3"/>
  <c r="I45" i="3"/>
  <c r="E123" i="3"/>
  <c r="E128" i="3"/>
  <c r="E130" i="3"/>
  <c r="I130" i="3"/>
  <c r="I133" i="3"/>
  <c r="E141" i="3"/>
  <c r="I141" i="3"/>
  <c r="E15" i="3"/>
  <c r="D53" i="3"/>
  <c r="D21" i="3" s="1"/>
  <c r="I102" i="3"/>
  <c r="E27" i="6"/>
  <c r="E67" i="6" s="1"/>
  <c r="E78" i="6"/>
  <c r="D15" i="2"/>
  <c r="D11" i="2" s="1"/>
  <c r="E28" i="5"/>
  <c r="E53" i="6"/>
  <c r="E74" i="6" s="1"/>
  <c r="E70" i="6" l="1"/>
  <c r="I118" i="3"/>
  <c r="E118" i="3"/>
  <c r="I114" i="3"/>
  <c r="I108" i="3"/>
  <c r="E93" i="3"/>
  <c r="I101" i="3"/>
  <c r="E101" i="3"/>
  <c r="N121" i="3"/>
  <c r="I121" i="3"/>
  <c r="E121" i="3"/>
  <c r="N137" i="3"/>
  <c r="E137" i="3"/>
  <c r="L92" i="3"/>
  <c r="L26" i="3" s="1"/>
  <c r="E108" i="3"/>
  <c r="F92" i="3"/>
  <c r="F26" i="3" s="1"/>
  <c r="P92" i="3"/>
  <c r="P26" i="3" s="1"/>
  <c r="K92" i="3"/>
  <c r="K26" i="3" s="1"/>
  <c r="O92" i="3"/>
  <c r="O26" i="3" s="1"/>
  <c r="Q92" i="3"/>
  <c r="Q26" i="3" s="1"/>
  <c r="D22" i="3"/>
  <c r="D84" i="3"/>
  <c r="D65" i="3"/>
  <c r="D37" i="3"/>
  <c r="D15" i="3" s="1"/>
  <c r="N25" i="3"/>
  <c r="N28" i="3"/>
  <c r="E28" i="3"/>
  <c r="H92" i="3"/>
  <c r="H26" i="3" s="1"/>
  <c r="E96" i="3"/>
  <c r="D40" i="3"/>
  <c r="N108" i="3"/>
  <c r="J92" i="3"/>
  <c r="J26" i="3" s="1"/>
  <c r="D52" i="3"/>
  <c r="D20" i="3" s="1"/>
  <c r="E25" i="3"/>
  <c r="G92" i="3"/>
  <c r="G26" i="3" s="1"/>
  <c r="K13" i="3"/>
  <c r="I93" i="3"/>
  <c r="I13" i="3" s="1"/>
  <c r="E13" i="3"/>
  <c r="J13" i="3"/>
  <c r="Q13" i="3"/>
  <c r="N29" i="3"/>
  <c r="I29" i="3"/>
  <c r="I25" i="3"/>
  <c r="E29" i="3"/>
  <c r="D34" i="3"/>
  <c r="D13" i="3" s="1"/>
  <c r="E29" i="4"/>
  <c r="E34" i="4" s="1"/>
  <c r="E54" i="6"/>
  <c r="E75" i="6" s="1"/>
  <c r="E31" i="6"/>
  <c r="E29" i="6" s="1"/>
  <c r="E69" i="6" s="1"/>
  <c r="M92" i="3"/>
  <c r="M26" i="3" s="1"/>
  <c r="M13" i="3"/>
  <c r="D31" i="3"/>
  <c r="D12" i="3" s="1"/>
  <c r="D68" i="3"/>
  <c r="D45" i="3"/>
  <c r="D16" i="3" s="1"/>
  <c r="E72" i="6" l="1"/>
  <c r="N26" i="3"/>
  <c r="N92" i="3"/>
  <c r="D28" i="3"/>
  <c r="E26" i="3"/>
  <c r="I92" i="3"/>
  <c r="E92" i="3"/>
  <c r="D25" i="3"/>
  <c r="E55" i="4"/>
  <c r="E54" i="4" s="1"/>
  <c r="D29" i="3"/>
  <c r="D23" i="3" s="1"/>
  <c r="I26" i="3"/>
  <c r="D26" i="3" l="1"/>
  <c r="J242" i="3" s="1"/>
  <c r="J239" i="3" s="1"/>
  <c r="Q242" i="3" l="1"/>
  <c r="Q233" i="3" s="1"/>
  <c r="M242" i="3"/>
  <c r="M239" i="3" s="1"/>
  <c r="F242" i="3"/>
  <c r="F239" i="3" s="1"/>
  <c r="O242" i="3"/>
  <c r="O240" i="3" s="1"/>
  <c r="N242" i="3"/>
  <c r="H242" i="3"/>
  <c r="H227" i="3" s="1"/>
  <c r="K242" i="3"/>
  <c r="K238" i="3" s="1"/>
  <c r="P242" i="3"/>
  <c r="P236" i="3" s="1"/>
  <c r="G242" i="3"/>
  <c r="G240" i="3" s="1"/>
  <c r="L242" i="3"/>
  <c r="L240" i="3" s="1"/>
  <c r="J197" i="3"/>
  <c r="J196" i="3" s="1"/>
  <c r="J202" i="3"/>
  <c r="J18" i="3" s="1"/>
  <c r="J203" i="3"/>
  <c r="J208" i="3"/>
  <c r="J221" i="3"/>
  <c r="J227" i="3"/>
  <c r="J230" i="3"/>
  <c r="J231" i="3"/>
  <c r="J234" i="3"/>
  <c r="J240" i="3"/>
  <c r="J194" i="3"/>
  <c r="J199" i="3"/>
  <c r="J17" i="3" s="1"/>
  <c r="J201" i="3"/>
  <c r="J207" i="3"/>
  <c r="J209" i="3"/>
  <c r="J210" i="3"/>
  <c r="J216" i="3"/>
  <c r="J219" i="3"/>
  <c r="J220" i="3"/>
  <c r="J222" i="3"/>
  <c r="J223" i="3"/>
  <c r="J224" i="3"/>
  <c r="J226" i="3"/>
  <c r="J228" i="3"/>
  <c r="J232" i="3"/>
  <c r="J236" i="3"/>
  <c r="J237" i="3"/>
  <c r="J192" i="3"/>
  <c r="J191" i="3" s="1"/>
  <c r="J200" i="3"/>
  <c r="J213" i="3"/>
  <c r="J214" i="3"/>
  <c r="J217" i="3"/>
  <c r="J225" i="3"/>
  <c r="J238" i="3"/>
  <c r="J195" i="3"/>
  <c r="J206" i="3"/>
  <c r="J21" i="3" s="1"/>
  <c r="J212" i="3"/>
  <c r="J229" i="3"/>
  <c r="J233" i="3"/>
  <c r="Q202" i="3" l="1"/>
  <c r="Q18" i="3" s="1"/>
  <c r="Q237" i="3"/>
  <c r="Q199" i="3"/>
  <c r="Q17" i="3" s="1"/>
  <c r="Q232" i="3"/>
  <c r="Q208" i="3"/>
  <c r="Q220" i="3"/>
  <c r="Q207" i="3"/>
  <c r="Q234" i="3"/>
  <c r="Q229" i="3"/>
  <c r="Q230" i="3"/>
  <c r="M234" i="3"/>
  <c r="Q228" i="3"/>
  <c r="F223" i="3"/>
  <c r="M195" i="3"/>
  <c r="M224" i="3"/>
  <c r="M199" i="3"/>
  <c r="M17" i="3" s="1"/>
  <c r="F216" i="3"/>
  <c r="Q227" i="3"/>
  <c r="Q224" i="3"/>
  <c r="M232" i="3"/>
  <c r="Q203" i="3"/>
  <c r="Q231" i="3"/>
  <c r="F206" i="3"/>
  <c r="F21" i="3" s="1"/>
  <c r="Q225" i="3"/>
  <c r="Q240" i="3"/>
  <c r="Q217" i="3"/>
  <c r="Q192" i="3"/>
  <c r="Q191" i="3" s="1"/>
  <c r="Q223" i="3"/>
  <c r="H203" i="3"/>
  <c r="M212" i="3"/>
  <c r="M200" i="3"/>
  <c r="M19" i="3" s="1"/>
  <c r="F232" i="3"/>
  <c r="Q219" i="3"/>
  <c r="M228" i="3"/>
  <c r="Q201" i="3"/>
  <c r="Q210" i="3"/>
  <c r="M197" i="3"/>
  <c r="M196" i="3" s="1"/>
  <c r="L239" i="3"/>
  <c r="O216" i="3"/>
  <c r="F210" i="3"/>
  <c r="F197" i="3"/>
  <c r="F196" i="3" s="1"/>
  <c r="M238" i="3"/>
  <c r="O199" i="3"/>
  <c r="O17" i="3" s="1"/>
  <c r="F237" i="3"/>
  <c r="F212" i="3"/>
  <c r="Q209" i="3"/>
  <c r="Q195" i="3"/>
  <c r="Q236" i="3"/>
  <c r="M221" i="3"/>
  <c r="M213" i="3"/>
  <c r="Q212" i="3"/>
  <c r="F228" i="3"/>
  <c r="F219" i="3"/>
  <c r="O210" i="3"/>
  <c r="O197" i="3"/>
  <c r="O196" i="3" s="1"/>
  <c r="F222" i="3"/>
  <c r="F209" i="3"/>
  <c r="F226" i="3"/>
  <c r="M219" i="3"/>
  <c r="O229" i="3"/>
  <c r="M216" i="3"/>
  <c r="M206" i="3"/>
  <c r="M21" i="3" s="1"/>
  <c r="M227" i="3"/>
  <c r="M223" i="3"/>
  <c r="L209" i="3"/>
  <c r="M194" i="3"/>
  <c r="M207" i="3"/>
  <c r="F213" i="3"/>
  <c r="F203" i="3"/>
  <c r="F208" i="3"/>
  <c r="M230" i="3"/>
  <c r="Q238" i="3"/>
  <c r="Q226" i="3"/>
  <c r="M214" i="3"/>
  <c r="M203" i="3"/>
  <c r="Q239" i="3"/>
  <c r="O232" i="3"/>
  <c r="M226" i="3"/>
  <c r="Q216" i="3"/>
  <c r="Q213" i="3"/>
  <c r="Q194" i="3"/>
  <c r="F195" i="3"/>
  <c r="F201" i="3"/>
  <c r="F231" i="3"/>
  <c r="L192" i="3"/>
  <c r="L191" i="3" s="1"/>
  <c r="L237" i="3"/>
  <c r="O192" i="3"/>
  <c r="O191" i="3" s="1"/>
  <c r="F207" i="3"/>
  <c r="F221" i="3"/>
  <c r="F233" i="3"/>
  <c r="F224" i="3"/>
  <c r="F217" i="3"/>
  <c r="F238" i="3"/>
  <c r="M209" i="3"/>
  <c r="M201" i="3"/>
  <c r="M192" i="3"/>
  <c r="M191" i="3" s="1"/>
  <c r="M231" i="3"/>
  <c r="M210" i="3"/>
  <c r="M220" i="3"/>
  <c r="O208" i="3"/>
  <c r="M202" i="3"/>
  <c r="M18" i="3" s="1"/>
  <c r="F200" i="3"/>
  <c r="F19" i="3" s="1"/>
  <c r="F229" i="3"/>
  <c r="F202" i="3"/>
  <c r="F18" i="3" s="1"/>
  <c r="F194" i="3"/>
  <c r="F214" i="3"/>
  <c r="F225" i="3"/>
  <c r="F220" i="3"/>
  <c r="Q222" i="3"/>
  <c r="Q206" i="3"/>
  <c r="Q21" i="3" s="1"/>
  <c r="M240" i="3"/>
  <c r="M233" i="3"/>
  <c r="Q221" i="3"/>
  <c r="Q200" i="3"/>
  <c r="Q19" i="3" s="1"/>
  <c r="M236" i="3"/>
  <c r="M229" i="3"/>
  <c r="M225" i="3"/>
  <c r="M222" i="3"/>
  <c r="M217" i="3"/>
  <c r="Q197" i="3"/>
  <c r="Q196" i="3" s="1"/>
  <c r="M237" i="3"/>
  <c r="Q214" i="3"/>
  <c r="M208" i="3"/>
  <c r="F230" i="3"/>
  <c r="F234" i="3"/>
  <c r="F240" i="3"/>
  <c r="F192" i="3"/>
  <c r="F191" i="3" s="1"/>
  <c r="F199" i="3"/>
  <c r="F17" i="3" s="1"/>
  <c r="F236" i="3"/>
  <c r="F227" i="3"/>
  <c r="L207" i="3"/>
  <c r="L231" i="3"/>
  <c r="O226" i="3"/>
  <c r="O200" i="3"/>
  <c r="O19" i="3" s="1"/>
  <c r="L195" i="3"/>
  <c r="O234" i="3"/>
  <c r="L221" i="3"/>
  <c r="G219" i="3"/>
  <c r="G227" i="3"/>
  <c r="G214" i="3"/>
  <c r="G237" i="3"/>
  <c r="O228" i="3"/>
  <c r="G202" i="3"/>
  <c r="G18" i="3" s="1"/>
  <c r="O238" i="3"/>
  <c r="L201" i="3"/>
  <c r="L222" i="3"/>
  <c r="H206" i="3"/>
  <c r="H21" i="3" s="1"/>
  <c r="H219" i="3"/>
  <c r="K237" i="3"/>
  <c r="O214" i="3"/>
  <c r="O236" i="3"/>
  <c r="N236" i="3" s="1"/>
  <c r="H212" i="3"/>
  <c r="O202" i="3"/>
  <c r="O18" i="3" s="1"/>
  <c r="O223" i="3"/>
  <c r="L210" i="3"/>
  <c r="L219" i="3"/>
  <c r="K230" i="3"/>
  <c r="P223" i="3"/>
  <c r="H217" i="3"/>
  <c r="H230" i="3"/>
  <c r="K224" i="3"/>
  <c r="K221" i="3"/>
  <c r="O220" i="3"/>
  <c r="P201" i="3"/>
  <c r="P214" i="3"/>
  <c r="P240" i="3"/>
  <c r="N240" i="3" s="1"/>
  <c r="P234" i="3"/>
  <c r="P219" i="3"/>
  <c r="P203" i="3"/>
  <c r="P224" i="3"/>
  <c r="P200" i="3"/>
  <c r="K227" i="3"/>
  <c r="H220" i="3"/>
  <c r="P206" i="3"/>
  <c r="P21" i="3" s="1"/>
  <c r="P233" i="3"/>
  <c r="H197" i="3"/>
  <c r="H196" i="3" s="1"/>
  <c r="H240" i="3"/>
  <c r="P222" i="3"/>
  <c r="K226" i="3"/>
  <c r="H210" i="3"/>
  <c r="H228" i="3"/>
  <c r="K223" i="3"/>
  <c r="H214" i="3"/>
  <c r="P230" i="3"/>
  <c r="P226" i="3"/>
  <c r="H237" i="3"/>
  <c r="K212" i="3"/>
  <c r="O237" i="3"/>
  <c r="L229" i="3"/>
  <c r="L202" i="3"/>
  <c r="L18" i="3" s="1"/>
  <c r="O194" i="3"/>
  <c r="H233" i="3"/>
  <c r="O222" i="3"/>
  <c r="L213" i="3"/>
  <c r="H194" i="3"/>
  <c r="O239" i="3"/>
  <c r="L230" i="3"/>
  <c r="P217" i="3"/>
  <c r="H236" i="3"/>
  <c r="O231" i="3"/>
  <c r="P212" i="3"/>
  <c r="H199" i="3"/>
  <c r="H17" i="3" s="1"/>
  <c r="H209" i="3"/>
  <c r="K232" i="3"/>
  <c r="H226" i="3"/>
  <c r="H232" i="3"/>
  <c r="H225" i="3"/>
  <c r="K213" i="3"/>
  <c r="H222" i="3"/>
  <c r="O212" i="3"/>
  <c r="L208" i="3"/>
  <c r="O203" i="3"/>
  <c r="H201" i="3"/>
  <c r="K236" i="3"/>
  <c r="K231" i="3"/>
  <c r="K229" i="3"/>
  <c r="H207" i="3"/>
  <c r="K202" i="3"/>
  <c r="K18" i="3" s="1"/>
  <c r="L199" i="3"/>
  <c r="L17" i="3" s="1"/>
  <c r="H239" i="3"/>
  <c r="H234" i="3"/>
  <c r="H221" i="3"/>
  <c r="O217" i="3"/>
  <c r="O206" i="3"/>
  <c r="O21" i="3" s="1"/>
  <c r="H195" i="3"/>
  <c r="K240" i="3"/>
  <c r="I240" i="3" s="1"/>
  <c r="O224" i="3"/>
  <c r="O219" i="3"/>
  <c r="O227" i="3"/>
  <c r="O221" i="3"/>
  <c r="K219" i="3"/>
  <c r="H208" i="3"/>
  <c r="K203" i="3"/>
  <c r="H231" i="3"/>
  <c r="H229" i="3"/>
  <c r="L212" i="3"/>
  <c r="H202" i="3"/>
  <c r="H18" i="3" s="1"/>
  <c r="K197" i="3"/>
  <c r="K196" i="3" s="1"/>
  <c r="L233" i="3"/>
  <c r="H223" i="3"/>
  <c r="L224" i="3"/>
  <c r="H216" i="3"/>
  <c r="O207" i="3"/>
  <c r="O201" i="3"/>
  <c r="H192" i="3"/>
  <c r="H191" i="3" s="1"/>
  <c r="H213" i="3"/>
  <c r="H238" i="3"/>
  <c r="O225" i="3"/>
  <c r="K201" i="3"/>
  <c r="K195" i="3"/>
  <c r="K234" i="3"/>
  <c r="K228" i="3"/>
  <c r="K214" i="3"/>
  <c r="K194" i="3"/>
  <c r="O230" i="3"/>
  <c r="L228" i="3"/>
  <c r="K220" i="3"/>
  <c r="K216" i="3"/>
  <c r="G209" i="3"/>
  <c r="L194" i="3"/>
  <c r="H224" i="3"/>
  <c r="K217" i="3"/>
  <c r="K206" i="3"/>
  <c r="K21" i="3" s="1"/>
  <c r="H200" i="3"/>
  <c r="H19" i="3" s="1"/>
  <c r="O195" i="3"/>
  <c r="K192" i="3"/>
  <c r="K191" i="3" s="1"/>
  <c r="O233" i="3"/>
  <c r="L225" i="3"/>
  <c r="O213" i="3"/>
  <c r="O209" i="3"/>
  <c r="G208" i="3"/>
  <c r="G239" i="3"/>
  <c r="G233" i="3"/>
  <c r="G231" i="3"/>
  <c r="G222" i="3"/>
  <c r="P216" i="3"/>
  <c r="P232" i="3"/>
  <c r="P231" i="3"/>
  <c r="P227" i="3"/>
  <c r="G220" i="3"/>
  <c r="G210" i="3"/>
  <c r="K225" i="3"/>
  <c r="G217" i="3"/>
  <c r="P238" i="3"/>
  <c r="P221" i="3"/>
  <c r="K209" i="3"/>
  <c r="G201" i="3"/>
  <c r="P197" i="3"/>
  <c r="P196" i="3" s="1"/>
  <c r="G195" i="3"/>
  <c r="P237" i="3"/>
  <c r="G192" i="3"/>
  <c r="G191" i="3" s="1"/>
  <c r="P210" i="3"/>
  <c r="P208" i="3"/>
  <c r="P207" i="3"/>
  <c r="G212" i="3"/>
  <c r="P199" i="3"/>
  <c r="P17" i="3" s="1"/>
  <c r="G197" i="3"/>
  <c r="G196" i="3" s="1"/>
  <c r="G234" i="3"/>
  <c r="K210" i="3"/>
  <c r="K207" i="3"/>
  <c r="P225" i="3"/>
  <c r="G216" i="3"/>
  <c r="K208" i="3"/>
  <c r="G206" i="3"/>
  <c r="G21" i="3" s="1"/>
  <c r="K200" i="3"/>
  <c r="K19" i="3" s="1"/>
  <c r="K239" i="3"/>
  <c r="L236" i="3"/>
  <c r="K233" i="3"/>
  <c r="K222" i="3"/>
  <c r="K199" i="3"/>
  <c r="K17" i="3" s="1"/>
  <c r="P195" i="3"/>
  <c r="I242" i="3"/>
  <c r="G230" i="3"/>
  <c r="G228" i="3"/>
  <c r="L223" i="3"/>
  <c r="G207" i="3"/>
  <c r="G203" i="3"/>
  <c r="G194" i="3"/>
  <c r="G225" i="3"/>
  <c r="G229" i="3"/>
  <c r="L203" i="3"/>
  <c r="G232" i="3"/>
  <c r="G226" i="3"/>
  <c r="G224" i="3"/>
  <c r="G221" i="3"/>
  <c r="G213" i="3"/>
  <c r="E242" i="3"/>
  <c r="P229" i="3"/>
  <c r="G223" i="3"/>
  <c r="L220" i="3"/>
  <c r="L217" i="3"/>
  <c r="P202" i="3"/>
  <c r="P18" i="3" s="1"/>
  <c r="G199" i="3"/>
  <c r="G17" i="3" s="1"/>
  <c r="P192" i="3"/>
  <c r="P191" i="3" s="1"/>
  <c r="L234" i="3"/>
  <c r="L227" i="3"/>
  <c r="P213" i="3"/>
  <c r="G200" i="3"/>
  <c r="G19" i="3" s="1"/>
  <c r="P194" i="3"/>
  <c r="G238" i="3"/>
  <c r="G236" i="3"/>
  <c r="P228" i="3"/>
  <c r="L216" i="3"/>
  <c r="P209" i="3"/>
  <c r="L197" i="3"/>
  <c r="L196" i="3" s="1"/>
  <c r="P239" i="3"/>
  <c r="P220" i="3"/>
  <c r="L214" i="3"/>
  <c r="L206" i="3"/>
  <c r="L21" i="3" s="1"/>
  <c r="L200" i="3"/>
  <c r="L19" i="3" s="1"/>
  <c r="L232" i="3"/>
  <c r="L226" i="3"/>
  <c r="L238" i="3"/>
  <c r="I238" i="3" s="1"/>
  <c r="J22" i="3"/>
  <c r="J19" i="3"/>
  <c r="J205" i="3"/>
  <c r="J20" i="3" s="1"/>
  <c r="J198" i="3"/>
  <c r="J16" i="3" s="1"/>
  <c r="J211" i="3"/>
  <c r="J235" i="3"/>
  <c r="J193" i="3"/>
  <c r="J215" i="3"/>
  <c r="J218" i="3"/>
  <c r="I239" i="3" l="1"/>
  <c r="F215" i="3"/>
  <c r="M211" i="3"/>
  <c r="M193" i="3"/>
  <c r="I209" i="3"/>
  <c r="E240" i="3"/>
  <c r="F235" i="3"/>
  <c r="M22" i="3"/>
  <c r="M235" i="3"/>
  <c r="F22" i="3"/>
  <c r="Q193" i="3"/>
  <c r="Q215" i="3"/>
  <c r="N216" i="3"/>
  <c r="N210" i="3"/>
  <c r="M218" i="3"/>
  <c r="F211" i="3"/>
  <c r="F205" i="3"/>
  <c r="F20" i="3" s="1"/>
  <c r="Q198" i="3"/>
  <c r="Q16" i="3" s="1"/>
  <c r="Q211" i="3"/>
  <c r="N232" i="3"/>
  <c r="O215" i="3"/>
  <c r="Q235" i="3"/>
  <c r="N196" i="3"/>
  <c r="M205" i="3"/>
  <c r="M20" i="3" s="1"/>
  <c r="E203" i="3"/>
  <c r="N208" i="3"/>
  <c r="E222" i="3"/>
  <c r="N234" i="3"/>
  <c r="I237" i="3"/>
  <c r="M215" i="3"/>
  <c r="Q22" i="3"/>
  <c r="M198" i="3"/>
  <c r="M16" i="3" s="1"/>
  <c r="F218" i="3"/>
  <c r="F193" i="3"/>
  <c r="F198" i="3"/>
  <c r="F16" i="3" s="1"/>
  <c r="Q205" i="3"/>
  <c r="Q20" i="3" s="1"/>
  <c r="E227" i="3"/>
  <c r="Q218" i="3"/>
  <c r="N228" i="3"/>
  <c r="N200" i="3"/>
  <c r="N19" i="3" s="1"/>
  <c r="I207" i="3"/>
  <c r="I221" i="3"/>
  <c r="E237" i="3"/>
  <c r="I231" i="3"/>
  <c r="N226" i="3"/>
  <c r="I195" i="3"/>
  <c r="L193" i="3"/>
  <c r="E219" i="3"/>
  <c r="E214" i="3"/>
  <c r="I226" i="3"/>
  <c r="E220" i="3"/>
  <c r="I222" i="3"/>
  <c r="N221" i="3"/>
  <c r="P235" i="3"/>
  <c r="E232" i="3"/>
  <c r="I201" i="3"/>
  <c r="N214" i="3"/>
  <c r="N231" i="3"/>
  <c r="N238" i="3"/>
  <c r="N230" i="3"/>
  <c r="H193" i="3"/>
  <c r="H215" i="3"/>
  <c r="O198" i="3"/>
  <c r="O16" i="3" s="1"/>
  <c r="N202" i="3"/>
  <c r="N18" i="3" s="1"/>
  <c r="N237" i="3"/>
  <c r="E197" i="3"/>
  <c r="P19" i="3"/>
  <c r="E194" i="3"/>
  <c r="H211" i="3"/>
  <c r="I229" i="3"/>
  <c r="N224" i="3"/>
  <c r="E212" i="3"/>
  <c r="E217" i="3"/>
  <c r="E229" i="3"/>
  <c r="E236" i="3"/>
  <c r="N222" i="3"/>
  <c r="I212" i="3"/>
  <c r="E228" i="3"/>
  <c r="N203" i="3"/>
  <c r="N220" i="3"/>
  <c r="G211" i="3"/>
  <c r="I214" i="3"/>
  <c r="N195" i="3"/>
  <c r="E210" i="3"/>
  <c r="E200" i="3"/>
  <c r="E19" i="3" s="1"/>
  <c r="I216" i="3"/>
  <c r="P198" i="3"/>
  <c r="P16" i="3" s="1"/>
  <c r="N223" i="3"/>
  <c r="E223" i="3"/>
  <c r="I210" i="3"/>
  <c r="O211" i="3"/>
  <c r="I197" i="3"/>
  <c r="I228" i="3"/>
  <c r="I213" i="3"/>
  <c r="I230" i="3"/>
  <c r="O193" i="3"/>
  <c r="I224" i="3"/>
  <c r="I223" i="3"/>
  <c r="I208" i="3"/>
  <c r="E196" i="3"/>
  <c r="N233" i="3"/>
  <c r="O205" i="3"/>
  <c r="O20" i="3" s="1"/>
  <c r="I219" i="3"/>
  <c r="O235" i="3"/>
  <c r="N194" i="3"/>
  <c r="E201" i="3"/>
  <c r="I234" i="3"/>
  <c r="H205" i="3"/>
  <c r="H20" i="3" s="1"/>
  <c r="I196" i="3"/>
  <c r="E230" i="3"/>
  <c r="N206" i="3"/>
  <c r="N21" i="3" s="1"/>
  <c r="E209" i="3"/>
  <c r="N201" i="3"/>
  <c r="K193" i="3"/>
  <c r="I227" i="3"/>
  <c r="I220" i="3"/>
  <c r="E224" i="3"/>
  <c r="K235" i="3"/>
  <c r="N207" i="3"/>
  <c r="P215" i="3"/>
  <c r="K215" i="3"/>
  <c r="N219" i="3"/>
  <c r="H218" i="3"/>
  <c r="N212" i="3"/>
  <c r="G235" i="3"/>
  <c r="E234" i="3"/>
  <c r="P205" i="3"/>
  <c r="P20" i="3" s="1"/>
  <c r="E233" i="3"/>
  <c r="L235" i="3"/>
  <c r="E202" i="3"/>
  <c r="E18" i="3" s="1"/>
  <c r="K218" i="3"/>
  <c r="I203" i="3"/>
  <c r="I202" i="3"/>
  <c r="I18" i="3" s="1"/>
  <c r="O218" i="3"/>
  <c r="N213" i="3"/>
  <c r="E225" i="3"/>
  <c r="I236" i="3"/>
  <c r="E195" i="3"/>
  <c r="E208" i="3"/>
  <c r="K211" i="3"/>
  <c r="H235" i="3"/>
  <c r="N227" i="3"/>
  <c r="E226" i="3"/>
  <c r="N197" i="3"/>
  <c r="P211" i="3"/>
  <c r="N211" i="3" s="1"/>
  <c r="H22" i="3"/>
  <c r="I232" i="3"/>
  <c r="D242" i="3"/>
  <c r="N217" i="3"/>
  <c r="L211" i="3"/>
  <c r="P193" i="3"/>
  <c r="N209" i="3"/>
  <c r="E213" i="3"/>
  <c r="I233" i="3"/>
  <c r="G215" i="3"/>
  <c r="E239" i="3"/>
  <c r="I194" i="3"/>
  <c r="O22" i="3"/>
  <c r="L205" i="3"/>
  <c r="L20" i="3" s="1"/>
  <c r="I206" i="3"/>
  <c r="I21" i="3" s="1"/>
  <c r="G205" i="3"/>
  <c r="G20" i="3" s="1"/>
  <c r="G218" i="3"/>
  <c r="E231" i="3"/>
  <c r="I225" i="3"/>
  <c r="E216" i="3"/>
  <c r="L198" i="3"/>
  <c r="L16" i="3" s="1"/>
  <c r="G193" i="3"/>
  <c r="K22" i="3"/>
  <c r="I192" i="3"/>
  <c r="I191" i="3" s="1"/>
  <c r="H198" i="3"/>
  <c r="H16" i="3" s="1"/>
  <c r="K198" i="3"/>
  <c r="K16" i="3" s="1"/>
  <c r="E192" i="3"/>
  <c r="E191" i="3" s="1"/>
  <c r="K205" i="3"/>
  <c r="K20" i="3" s="1"/>
  <c r="N199" i="3"/>
  <c r="N17" i="3" s="1"/>
  <c r="I217" i="3"/>
  <c r="N225" i="3"/>
  <c r="I199" i="3"/>
  <c r="I17" i="3" s="1"/>
  <c r="L22" i="3"/>
  <c r="L215" i="3"/>
  <c r="I200" i="3"/>
  <c r="I19" i="3" s="1"/>
  <c r="P22" i="3"/>
  <c r="L218" i="3"/>
  <c r="E238" i="3"/>
  <c r="N229" i="3"/>
  <c r="E206" i="3"/>
  <c r="E21" i="3" s="1"/>
  <c r="G22" i="3"/>
  <c r="N239" i="3"/>
  <c r="G198" i="3"/>
  <c r="G16" i="3" s="1"/>
  <c r="E221" i="3"/>
  <c r="E199" i="3"/>
  <c r="E17" i="3" s="1"/>
  <c r="N192" i="3"/>
  <c r="N191" i="3" s="1"/>
  <c r="E207" i="3"/>
  <c r="P218" i="3"/>
  <c r="J190" i="3"/>
  <c r="J27" i="3" s="1"/>
  <c r="J24" i="3" s="1"/>
  <c r="M190" i="3" l="1"/>
  <c r="M27" i="3" s="1"/>
  <c r="M24" i="3" s="1"/>
  <c r="E211" i="3"/>
  <c r="F190" i="3"/>
  <c r="F23" i="3" s="1"/>
  <c r="N215" i="3"/>
  <c r="Q190" i="3"/>
  <c r="Q27" i="3" s="1"/>
  <c r="Q24" i="3" s="1"/>
  <c r="I193" i="3"/>
  <c r="N235" i="3"/>
  <c r="E215" i="3"/>
  <c r="E193" i="3"/>
  <c r="E235" i="3"/>
  <c r="I235" i="3"/>
  <c r="N198" i="3"/>
  <c r="N16" i="3" s="1"/>
  <c r="E218" i="3"/>
  <c r="I211" i="3"/>
  <c r="O190" i="3"/>
  <c r="O23" i="3" s="1"/>
  <c r="D53" i="2" s="1"/>
  <c r="D87" i="2" s="1"/>
  <c r="N193" i="3"/>
  <c r="P190" i="3"/>
  <c r="P27" i="3" s="1"/>
  <c r="P24" i="3" s="1"/>
  <c r="I22" i="3"/>
  <c r="N205" i="3"/>
  <c r="N20" i="3" s="1"/>
  <c r="E39" i="5"/>
  <c r="E38" i="5" s="1"/>
  <c r="E22" i="3"/>
  <c r="I218" i="3"/>
  <c r="I215" i="3"/>
  <c r="I205" i="3"/>
  <c r="I20" i="3" s="1"/>
  <c r="K190" i="3"/>
  <c r="K27" i="3" s="1"/>
  <c r="K24" i="3" s="1"/>
  <c r="E205" i="3"/>
  <c r="E20" i="3" s="1"/>
  <c r="N22" i="3"/>
  <c r="N218" i="3"/>
  <c r="E198" i="3"/>
  <c r="E16" i="3" s="1"/>
  <c r="I198" i="3"/>
  <c r="I16" i="3" s="1"/>
  <c r="H190" i="3"/>
  <c r="H23" i="3" s="1"/>
  <c r="L190" i="3"/>
  <c r="L27" i="3" s="1"/>
  <c r="L24" i="3" s="1"/>
  <c r="G190" i="3"/>
  <c r="G27" i="3" s="1"/>
  <c r="G24" i="3" s="1"/>
  <c r="J23" i="3"/>
  <c r="D48" i="2" s="1"/>
  <c r="D82" i="2" s="1"/>
  <c r="D96" i="2" s="1"/>
  <c r="F27" i="3" l="1"/>
  <c r="F24" i="3" s="1"/>
  <c r="M23" i="3"/>
  <c r="D51" i="2" s="1"/>
  <c r="D85" i="2" s="1"/>
  <c r="D99" i="2" s="1"/>
  <c r="Q23" i="3"/>
  <c r="D55" i="2" s="1"/>
  <c r="D89" i="2" s="1"/>
  <c r="K23" i="3"/>
  <c r="D49" i="2" s="1"/>
  <c r="D83" i="2" s="1"/>
  <c r="D97" i="2" s="1"/>
  <c r="O27" i="3"/>
  <c r="O24" i="3" s="1"/>
  <c r="P23" i="3"/>
  <c r="D54" i="2" s="1"/>
  <c r="D88" i="2" s="1"/>
  <c r="I27" i="3"/>
  <c r="I24" i="3" s="1"/>
  <c r="I190" i="3"/>
  <c r="I23" i="3" s="1"/>
  <c r="D47" i="2" s="1"/>
  <c r="D81" i="2" s="1"/>
  <c r="D95" i="2" s="1"/>
  <c r="E40" i="5"/>
  <c r="L23" i="3"/>
  <c r="D50" i="2" s="1"/>
  <c r="D84" i="2" s="1"/>
  <c r="D98" i="2" s="1"/>
  <c r="N190" i="3"/>
  <c r="N23" i="3" s="1"/>
  <c r="E190" i="3"/>
  <c r="E23" i="3" s="1"/>
  <c r="D46" i="2" s="1"/>
  <c r="D80" i="2" s="1"/>
  <c r="D94" i="2" s="1"/>
  <c r="H27" i="3"/>
  <c r="H24" i="3" s="1"/>
  <c r="G23" i="3"/>
  <c r="D52" i="2" l="1"/>
  <c r="D86" i="2" s="1"/>
  <c r="N27" i="3"/>
  <c r="N24" i="3" s="1"/>
  <c r="D247" i="3"/>
  <c r="D45" i="2"/>
  <c r="D79" i="2" s="1"/>
  <c r="D93" i="2" s="1"/>
  <c r="D248" i="3"/>
  <c r="E27" i="3"/>
  <c r="E24" i="3" s="1"/>
  <c r="D24" i="3" l="1"/>
  <c r="D27" i="3"/>
  <c r="D44" i="2"/>
</calcChain>
</file>

<file path=xl/sharedStrings.xml><?xml version="1.0" encoding="utf-8"?>
<sst xmlns="http://schemas.openxmlformats.org/spreadsheetml/2006/main" count="1786" uniqueCount="1128">
  <si>
    <t>Ūkio subjektas: UAB KUPIŠKIO VANDENYS</t>
  </si>
  <si>
    <t xml:space="preserve">Ataskaitinis laikotarpis:  - </t>
  </si>
  <si>
    <t>Ataskaitinio laikotarpio reguliuojamosios veiklos pelno (nuostolių) ataskaita (tūkst. Eur)</t>
  </si>
  <si>
    <t>Geriamojo vandens tiekimo ir nuotekų tvarkymo bei paviršinių nuotekų tvarkymo paslaugų įmonių apskaitos atskyrimo taisyklių ir susijusių reikalavimų sąvado 3 priedas</t>
  </si>
  <si>
    <t>Eil. Nr.</t>
  </si>
  <si>
    <t>STRAIPSNIAI</t>
  </si>
  <si>
    <t>Ataskaitinis laikotarpis</t>
  </si>
  <si>
    <t>Paaiškinimai</t>
  </si>
  <si>
    <t>I.</t>
  </si>
  <si>
    <t xml:space="preserve">PAJAMOS </t>
  </si>
  <si>
    <t>A.</t>
  </si>
  <si>
    <t>(GARANTINIO) GERIAMOJO VANDENS TIEKIMO IR NUOTEKŲ TVARKYMO (GVTNT)  PAJAMOS:</t>
  </si>
  <si>
    <t>A.1.</t>
  </si>
  <si>
    <t xml:space="preserve">(garantinio) geriamojo vandens tiekimo (GVT) pajamos </t>
  </si>
  <si>
    <t>A.1.1.</t>
  </si>
  <si>
    <t xml:space="preserve"> geriamojo vandens tiekimo pajamos </t>
  </si>
  <si>
    <t>A.1.2.</t>
  </si>
  <si>
    <t>GVTNT ilgalaikio turto nuomos pajamos</t>
  </si>
  <si>
    <t>A.2.</t>
  </si>
  <si>
    <t>(garantinio) nuotekų tvarkymo (NT) veiklos pajamos</t>
  </si>
  <si>
    <t>A.2.1.</t>
  </si>
  <si>
    <t>(garantinis) nuotekų surinkimas centralizuotais nuotekų surinkimo tinklais pajamos</t>
  </si>
  <si>
    <t>A.2.1.1.</t>
  </si>
  <si>
    <t xml:space="preserve">          pajamos už buitinių ir gamybinių nuotekų surinkimą</t>
  </si>
  <si>
    <t>A.2.1.2.</t>
  </si>
  <si>
    <t>pajamos už paviršinių nuotekų tvarkymą, jei yra mišri nuotekų surinkimo sistema</t>
  </si>
  <si>
    <t>A.2.1.3.</t>
  </si>
  <si>
    <t>`</t>
  </si>
  <si>
    <t>A.2.2.</t>
  </si>
  <si>
    <t>(garantinio) nuotekų valymo pajamos</t>
  </si>
  <si>
    <t>A.2.2.1.</t>
  </si>
  <si>
    <t xml:space="preserve">          pajamos už buitinių ir gamybinių nuotekų valymą (be padidėjusios taršos)</t>
  </si>
  <si>
    <t>A.2.2.2.</t>
  </si>
  <si>
    <t>pajamos už padidėjusią ir savitąją taršą</t>
  </si>
  <si>
    <t>A.2.2.3.</t>
  </si>
  <si>
    <t>A.2.2.4.</t>
  </si>
  <si>
    <t>A.2.2.5.</t>
  </si>
  <si>
    <t>Elektros energijos telkimo pajamos</t>
  </si>
  <si>
    <t>A.2.3.</t>
  </si>
  <si>
    <t>(garantinio) nuotekų dumblo tvarkymo pajamos</t>
  </si>
  <si>
    <t>A.2.3.1.</t>
  </si>
  <si>
    <t xml:space="preserve">          pajamos už dumblo tvarkymą (be kitų bendrovių atvežto nuotekų dumblo)</t>
  </si>
  <si>
    <t>A.2.3.2.</t>
  </si>
  <si>
    <t>pajamos už kitų bendrovių atvežtą tvarkyti nuotekų dumblą</t>
  </si>
  <si>
    <t>A.2.3.3.</t>
  </si>
  <si>
    <t>A.2.3.4.</t>
  </si>
  <si>
    <t>A.3.</t>
  </si>
  <si>
    <t>paviršinių nuotekų tvarkymo pajamos</t>
  </si>
  <si>
    <t>A.3.1.</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</si>
  <si>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</si>
  <si>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A.3.2.</t>
  </si>
  <si>
    <t>B.</t>
  </si>
  <si>
    <t>KITŲ VEIKLŲ PAJAMOS</t>
  </si>
  <si>
    <t>B.1.</t>
  </si>
  <si>
    <t>(garantinio vandens tiekėjo) kitos reguliuojamosios veiklos pajamos</t>
  </si>
  <si>
    <t>B.1.1.</t>
  </si>
  <si>
    <t xml:space="preserve">Apskaitos veiklos pajamos </t>
  </si>
  <si>
    <t>B.1.2.</t>
  </si>
  <si>
    <t>garantiniam tiekėjui sumokėtų įmokų pajamos</t>
  </si>
  <si>
    <t>B.1.3.</t>
  </si>
  <si>
    <t>kitos reguliuojamos veiklos pajamos</t>
  </si>
  <si>
    <t>B.1.4.</t>
  </si>
  <si>
    <t>B.2.</t>
  </si>
  <si>
    <t>(garantinio vandens tiekėjo) nereguliuojamosios veiklos pajamos</t>
  </si>
  <si>
    <t>B.2.1.</t>
  </si>
  <si>
    <t>nereguliuojamos veiklos pajamos (įskaitant finansinę veiklą)</t>
  </si>
  <si>
    <t>B.2.2.</t>
  </si>
  <si>
    <t>B.2.3.</t>
  </si>
  <si>
    <t>II.</t>
  </si>
  <si>
    <t>PASKIRSTOMOSIOS SĄNAUDOS</t>
  </si>
  <si>
    <t>4 priedas</t>
  </si>
  <si>
    <t>C.</t>
  </si>
  <si>
    <t xml:space="preserve">(GARANTINIO) GERIAMOJO VANDENS TIEKIMO IR NUOTEKŲ TVARKYMO (GVTNT)  SĄNAUDOS </t>
  </si>
  <si>
    <t>C.1.</t>
  </si>
  <si>
    <t xml:space="preserve">(garantinio) geriamojo vandens tiekimo (GVT) sąnaudos </t>
  </si>
  <si>
    <t>C.2.</t>
  </si>
  <si>
    <t>(garantinio) 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</si>
  <si>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</si>
  <si>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</si>
  <si>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</si>
  <si>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</si>
  <si>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</si>
  <si>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</si>
  <si>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</si>
  <si>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</si>
  <si>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D.</t>
  </si>
  <si>
    <t>KITŲ VEIKLŲ SĄNAUDOS</t>
  </si>
  <si>
    <t>D.1.</t>
  </si>
  <si>
    <t>(garantinio vandens tiekėjo) apskaitos veiklos  sąnaudos</t>
  </si>
  <si>
    <t>D.2.</t>
  </si>
  <si>
    <t>(garantinio vandens tiekėjo) kitos reguliuojamosios veiklos sąnaudos</t>
  </si>
  <si>
    <t>D.3.</t>
  </si>
  <si>
    <t>(garantinio vandens tiekėjo) 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</si>
  <si>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</si>
  <si>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</si>
  <si>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</si>
  <si>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</si>
  <si>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</si>
  <si>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</si>
  <si>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</si>
  <si>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</si>
  <si>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</si>
  <si>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</si>
  <si>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</si>
  <si>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</si>
  <si>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</si>
  <si>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sąnaudas (išskyrus tas, kurios yra būtinos reguliuojamai veiklai vykdyti), personalo mokymo sąnaudas, sudarančias daugiau kaip 1,4 proc. Sąvado 11.1.-11.4. papunkčiuose nurodytų verslo vienetų veiklos sąnaudų, nurodytų Sąvado 19.8–19.14 papunkčiuose;</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</si>
  <si>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</si>
  <si>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</si>
  <si>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</si>
  <si>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</si>
  <si>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</si>
  <si>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</si>
  <si>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</si>
  <si>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</si>
  <si>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</si>
  <si>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</si>
  <si>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</si>
  <si>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</si>
  <si>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</si>
  <si>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</si>
  <si>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</si>
  <si>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</si>
  <si>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</si>
  <si>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</si>
  <si>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</si>
  <si>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</si>
  <si>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</si>
  <si>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</si>
  <si>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</si>
  <si>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</si>
  <si>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</si>
  <si>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</si>
  <si>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</si>
  <si>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</si>
  <si>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</si>
  <si>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PRAEITŲ ATASKAITINIŲ LAIKOTARPIŲ KLAIDŲ TAISYMAI***</t>
  </si>
  <si>
    <t>V.</t>
  </si>
  <si>
    <t>PELNAS (NUOSTOLIS) PRIEŠ PELNO MOKĘSTĮ</t>
  </si>
  <si>
    <t>F.</t>
  </si>
  <si>
    <t xml:space="preserve">(GARANTINIO) GERIAMOJO VANDENS TIEKIMO IR NUOTEKŲ TVARKYMO (GVTNT)  PELNAS (NUOSTOLIS) </t>
  </si>
  <si>
    <t>F.1.</t>
  </si>
  <si>
    <t xml:space="preserve">(garantinio) geriamojo vandens tiekimo (GVT) pelnas (nuostolis) </t>
  </si>
  <si>
    <t>F.2.</t>
  </si>
  <si>
    <t>(garantinio) 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</si>
  <si>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</si>
  <si>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</si>
  <si>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</si>
  <si>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</si>
  <si>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</si>
  <si>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</si>
  <si>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</si>
  <si>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charset val="186"/>
      </rPr>
      <t>atskira</t>
    </r>
    <r>
      <rPr>
        <sz val="9"/>
        <rFont val="Times New Roman"/>
        <family val="1"/>
        <charset val="186"/>
      </rPr>
      <t xml:space="preserve"> paviršinių nuotekų surinkimo sistema</t>
    </r>
  </si>
  <si>
    <t>G.</t>
  </si>
  <si>
    <t>KITŲ VEIKLŲ PELNAS (NUOSTOLIS)</t>
  </si>
  <si>
    <t>G.1.</t>
  </si>
  <si>
    <t>(garantinio vandens tiekėjo) apskaitos veiklos  pelnas (nuostolis)</t>
  </si>
  <si>
    <t>G.2.</t>
  </si>
  <si>
    <t>(garantinio vandens tiekėjo) kitos reguliuojamosios veiklos pelnas (nuostolis)</t>
  </si>
  <si>
    <t>G.3.</t>
  </si>
  <si>
    <t>(garantinio vandens tiekėjo) nereguliuojamosios veiklos pelnas (nuostolis)</t>
  </si>
  <si>
    <t>H.</t>
  </si>
  <si>
    <t>PAGAUTĖ - NETEKIMAI</t>
  </si>
  <si>
    <t>VI.</t>
  </si>
  <si>
    <t>PELNO MOKESTIS</t>
  </si>
  <si>
    <t>VII.</t>
  </si>
  <si>
    <t>GRYNASIS PELNAS</t>
  </si>
  <si>
    <t>VIII.</t>
  </si>
  <si>
    <t>GERIAMOJO VANDENS TIEKIMO IR NUOTEKŲ TVARKYMO (GVTNT)  PELNINGUMAS** (NUOSTOLINGUMAS),  %</t>
  </si>
  <si>
    <t>VIII.1.</t>
  </si>
  <si>
    <t>geriamojo vandens tiekimo (GVT) pelningumas (nuostolingumas), %</t>
  </si>
  <si>
    <t>VIII.2.</t>
  </si>
  <si>
    <t>nuotekų tvarkymo (NT) veiklos pelningumas (nuostolingumas), %</t>
  </si>
  <si>
    <t>VIII.2.1.</t>
  </si>
  <si>
    <t>nuotekų surinkimas centralizuotais nuotekų surinkimo tinklais pelningumas (nuostolingumas), %</t>
  </si>
  <si>
    <t>VIII.2.2.</t>
  </si>
  <si>
    <t>nuotekų valymo pelningumas (nuostolingumas), %</t>
  </si>
  <si>
    <t>VIII.2.3.</t>
  </si>
  <si>
    <t>nuotekų dumblo tvarkymo pelningumas (nuostolingumas), %</t>
  </si>
  <si>
    <t>VIII.3.</t>
  </si>
  <si>
    <r>
      <t xml:space="preserve">paviršinių nuotekų tvarkymo pelningumas (nuostolingumas, jei yra </t>
    </r>
    <r>
      <rPr>
        <b/>
        <sz val="9"/>
        <rFont val="Times New Roman"/>
        <family val="1"/>
        <charset val="186"/>
      </rPr>
      <t>atskira</t>
    </r>
    <r>
      <rPr>
        <sz val="9"/>
        <rFont val="Times New Roman"/>
        <family val="1"/>
        <charset val="186"/>
      </rPr>
      <t xml:space="preserve"> paviršinių nuotekų surinkimo sistema, %</t>
    </r>
  </si>
  <si>
    <t>*Iškyrus nurašyto į sąnaudas ilgalaikio turto vertė, susidariusi dėl Aprašo 1 priede pakeistų nusidėvėjimo (amortizacijos) laikotarpių</t>
  </si>
  <si>
    <t>** Prieš pelno mokestį</t>
  </si>
  <si>
    <t>*** Praeitų ataskaitinių laikotarpių klaidų, netikslumų taisymai (+, -) atlikti ataskaitiniu laikotarpiu (papildoma informacija apie klaidų, netikslumų pobūdį turi būti pateikta kartu su metiniu reguliuojamosios veiklos ataskaitų rinkiniu)</t>
  </si>
  <si>
    <t>Ataskaitinio laikotarpio reguliuojamos veiklos sąnaudų paskirstymo verslo vienetams ir paslaugoms ataskaita (tūkst. Eur)</t>
  </si>
  <si>
    <t>Geriamojo vandens tiekimo ir nuotekų tvarkymo bei paviršinių nuotekų tvarkymo paslaugų įmonių apskaitos atskyrimo taisyklių ir susijusių reikalavimų sąvado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</si>
  <si>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</si>
  <si>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</si>
  <si>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</si>
  <si>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</si>
  <si>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</si>
  <si>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</si>
  <si>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</si>
  <si>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</si>
  <si>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</si>
  <si>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</si>
  <si>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</si>
  <si>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</si>
  <si>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</si>
  <si>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</si>
  <si>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r>
      <t>6.</t>
    </r>
    <r>
      <rPr>
        <b/>
        <sz val="10"/>
        <rFont val="Times New Roman"/>
        <family val="1"/>
        <charset val="186"/>
      </rPr>
      <t xml:space="preserve"> Kitos veiklos (nereguliuojamosios veiklos) verslo vienetas</t>
    </r>
  </si>
  <si>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</si>
  <si>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</si>
  <si>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</si>
  <si>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</si>
  <si>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</si>
  <si>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</si>
  <si>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</si>
  <si>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</si>
  <si>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</si>
  <si>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</si>
  <si>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</si>
  <si>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</si>
  <si>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</si>
  <si>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</si>
  <si>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</si>
  <si>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</si>
  <si>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</si>
  <si>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</si>
  <si>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</si>
  <si>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</si>
  <si>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</si>
  <si>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</si>
  <si>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</si>
  <si>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</si>
  <si>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</si>
  <si>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</si>
  <si>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</si>
  <si>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</si>
  <si>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</si>
  <si>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</si>
  <si>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</si>
  <si>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</si>
  <si>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</si>
  <si>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</si>
  <si>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</si>
  <si>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</si>
  <si>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</si>
  <si>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</si>
  <si>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</si>
  <si>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</si>
  <si>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</si>
  <si>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</si>
  <si>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</si>
  <si>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</si>
  <si>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</si>
  <si>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</si>
  <si>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</si>
  <si>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</si>
  <si>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</si>
  <si>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</si>
  <si>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</si>
  <si>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</si>
  <si>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</si>
  <si>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</si>
  <si>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</si>
  <si>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</si>
  <si>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</si>
  <si>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</si>
  <si>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</si>
  <si>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</si>
  <si>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</si>
  <si>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</si>
  <si>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</si>
  <si>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</si>
  <si>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</si>
  <si>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</si>
  <si>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</si>
  <si>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</si>
  <si>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</si>
  <si>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</si>
  <si>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</si>
  <si>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</si>
  <si>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</si>
  <si>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</si>
  <si>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</si>
  <si>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Personalo mokymų sąnaudos</t>
  </si>
  <si>
    <t>B.9.5.</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</si>
  <si>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</si>
  <si>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</si>
  <si>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</si>
  <si>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</si>
  <si>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</si>
  <si>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</si>
  <si>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</si>
  <si>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</si>
  <si>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</si>
  <si>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</si>
  <si>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</si>
  <si>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</si>
  <si>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Įmokos garantiniam vandens tiekėjui</t>
  </si>
  <si>
    <t>B.10.6.</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</si>
  <si>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</si>
  <si>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</si>
  <si>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</si>
  <si>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</si>
  <si>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</si>
  <si>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</si>
  <si>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</si>
  <si>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</si>
  <si>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</si>
  <si>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</si>
  <si>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</si>
  <si>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</si>
  <si>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</si>
  <si>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</si>
  <si>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</si>
  <si>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</si>
  <si>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</si>
  <si>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</si>
  <si>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</si>
  <si>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</si>
  <si>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</si>
  <si>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</si>
  <si>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</si>
  <si>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</si>
  <si>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</si>
  <si>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</si>
  <si>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</si>
  <si>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</si>
  <si>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</si>
  <si>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</si>
  <si>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</si>
  <si>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</si>
  <si>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</si>
  <si>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</si>
  <si>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</si>
  <si>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</si>
  <si>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</si>
  <si>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</si>
  <si>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</si>
  <si>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</si>
  <si>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</si>
  <si>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</si>
  <si>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</si>
  <si>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</si>
  <si>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</si>
  <si>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</si>
  <si>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</si>
  <si>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</si>
  <si>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</si>
  <si>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</si>
  <si>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</si>
  <si>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</si>
  <si>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r>
      <t xml:space="preserve">Trumpalaikio turto (vandens ir nuotekų </t>
    </r>
    <r>
      <rPr>
        <b/>
        <sz val="10"/>
        <rFont val="Times New Roman"/>
        <family val="1"/>
        <charset val="186"/>
      </rPr>
      <t>apskaitos</t>
    </r>
    <r>
      <rPr>
        <sz val="10"/>
        <rFont val="Times New Roman"/>
        <family val="1"/>
        <charset val="186"/>
      </rPr>
      <t xml:space="preserve"> </t>
    </r>
    <r>
      <rPr>
        <b/>
        <sz val="10"/>
        <rFont val="Times New Roman"/>
        <family val="1"/>
        <charset val="186"/>
      </rPr>
      <t>prietaisai</t>
    </r>
    <r>
      <rPr>
        <sz val="10"/>
        <rFont val="Times New Roman"/>
        <family val="1"/>
        <charset val="186"/>
      </rPr>
      <t>) nurašymo sąnaudos</t>
    </r>
  </si>
  <si>
    <t>B.14.7.</t>
  </si>
  <si>
    <t>Kitos kintamosios sąnaudos</t>
  </si>
  <si>
    <t>NETIESIOGINĖS SĄNAUDOS</t>
  </si>
  <si>
    <t>C.1.1.</t>
  </si>
  <si>
    <t>C.1.2.</t>
  </si>
  <si>
    <t>C.3.1.</t>
  </si>
  <si>
    <t>C.4.</t>
  </si>
  <si>
    <t>C.4.1.</t>
  </si>
  <si>
    <t>C.4.2.</t>
  </si>
  <si>
    <t>C.4.3.</t>
  </si>
  <si>
    <t>C.4.4.</t>
  </si>
  <si>
    <t>C.4.5.</t>
  </si>
  <si>
    <t>C.5.</t>
  </si>
  <si>
    <t>C.6.</t>
  </si>
  <si>
    <t>C.6.1.</t>
  </si>
  <si>
    <t>C.6.2.</t>
  </si>
  <si>
    <t>C.6.3.</t>
  </si>
  <si>
    <t>C.6.4.</t>
  </si>
  <si>
    <t>C.6.5.</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</si>
  <si>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</si>
  <si>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</si>
  <si>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</si>
  <si>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</si>
  <si>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</si>
  <si>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</si>
  <si>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</si>
  <si>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</si>
  <si>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</si>
  <si>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</si>
  <si>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</si>
  <si>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</si>
  <si>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</si>
  <si>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</si>
  <si>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</si>
  <si>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</si>
  <si>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</si>
  <si>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</si>
  <si>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</si>
  <si>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</si>
  <si>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</si>
  <si>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</si>
  <si>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</si>
  <si>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</si>
  <si>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</si>
  <si>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</si>
  <si>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</si>
  <si>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</si>
  <si>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</si>
  <si>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</si>
  <si>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</si>
  <si>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</si>
  <si>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</si>
  <si>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</si>
  <si>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</si>
  <si>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</si>
  <si>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D.4.</t>
  </si>
  <si>
    <t xml:space="preserve">C.4.  Punktui </t>
  </si>
  <si>
    <t>Metrologinės patikros sąnaudos</t>
  </si>
  <si>
    <t>Avarijų šalinimo sąnaudos</t>
  </si>
  <si>
    <t>D.5.</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</si>
  <si>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</si>
  <si>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</si>
  <si>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</si>
  <si>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</si>
  <si>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</si>
  <si>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</si>
  <si>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</si>
  <si>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</si>
  <si>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</si>
  <si>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</si>
  <si>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</si>
  <si>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</si>
  <si>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</si>
  <si>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</si>
  <si>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</si>
  <si>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</si>
  <si>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</si>
  <si>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</si>
  <si>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</si>
  <si>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</si>
  <si>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</si>
  <si>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</si>
  <si>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</si>
  <si>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</si>
  <si>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</si>
  <si>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</si>
  <si>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</si>
  <si>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</si>
  <si>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</si>
  <si>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</si>
  <si>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E.</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</si>
  <si>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</si>
  <si>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</si>
  <si>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</si>
  <si>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</si>
  <si>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</si>
  <si>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</si>
  <si>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</si>
  <si>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</si>
  <si>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</si>
  <si>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</si>
  <si>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</si>
  <si>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</si>
  <si>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</si>
  <si>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</si>
  <si>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</si>
  <si>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</si>
  <si>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</si>
  <si>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E.6.5.</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</si>
  <si>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</si>
  <si>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</si>
  <si>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</si>
  <si>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</si>
  <si>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</si>
  <si>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</si>
  <si>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</si>
  <si>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</si>
  <si>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</si>
  <si>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</si>
  <si>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</si>
  <si>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</si>
  <si>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</si>
  <si>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</si>
  <si>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</si>
  <si>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</si>
  <si>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</si>
  <si>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</si>
  <si>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</si>
  <si>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</si>
  <si>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</si>
  <si>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</si>
  <si>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</si>
  <si>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</si>
  <si>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</si>
  <si>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</si>
  <si>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</si>
  <si>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</si>
  <si>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</si>
  <si>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</si>
  <si>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</si>
  <si>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</si>
  <si>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OPEX (su apskaitos veikla)</t>
  </si>
  <si>
    <t>OPEX (be apskaitos veiklos)</t>
  </si>
  <si>
    <t>Ataskaitinio laikotarpio elektros energijos (įskaitant ir savo pasigamintą) suvartojimo ataskaita</t>
  </si>
  <si>
    <t>Geriamojo vandens tiekimo ir nuotekų tvarkymo bei paviršinių nuotekų tvarkymo paslaugų įmonių apskaitos atskyrimo taisyklių ir susijusių reikalavimų sąvado 11 priedas</t>
  </si>
  <si>
    <t>RODIKLIS</t>
  </si>
  <si>
    <t>Matavimo vienetai</t>
  </si>
  <si>
    <t>Pastabos</t>
  </si>
  <si>
    <t>A</t>
  </si>
  <si>
    <t xml:space="preserve"> ELEKTROS ENERGIJOS SUVARTOJIMAS TECHNOLOGINĖMS REIKMĖMS REGULIUOJAMOJE VEIKLOJE  (įskaitant pasigamintą)</t>
  </si>
  <si>
    <t>tūkst. kWh</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</si>
  <si>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</si>
  <si>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</si>
  <si>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</si>
  <si>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</si>
  <si>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</si>
  <si>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</si>
  <si>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</si>
  <si>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</si>
  <si>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</si>
  <si>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</si>
  <si>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</si>
  <si>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</si>
  <si>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</si>
  <si>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</si>
  <si>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</si>
  <si>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A.1.1.8.</t>
  </si>
  <si>
    <t>netiesioginėje veikloje</t>
  </si>
  <si>
    <t>Elektros energija vandens ir nuotekų siurbliams,  orapūtėms, maišyklėms ir kitiems technologiniams įrenginiams</t>
  </si>
  <si>
    <t>Tuo atveju, jeigu įmonė naudoja bendrą skaitliuką skirtingose veiklose ir  tiesioginėje veikloje naudojamų vandens ir nuotekų siurblių,  orapūčių, maišyklių ir kitų technologinių įrenginių elektros energijos suvartojimas yra skirstomas naudodajant paskirstymo kriterijus, toks elektros energijos suvartojimas parodomas tiesioginėje veikloje. Netiesioginėje veikloje parodomas tarnybų (pvz. avarinė tarnyba), aptarnaujančių skirtingas veiklas technologinių įrenginių elektros energijos suvartojimas.</t>
  </si>
  <si>
    <t>A.1.2.1.</t>
  </si>
  <si>
    <t>A.1.2.2.</t>
  </si>
  <si>
    <t>A.1.2.3.</t>
  </si>
  <si>
    <t>A.1.2.4.</t>
  </si>
  <si>
    <t>A.1.2.5.</t>
  </si>
  <si>
    <t>A.1.2.6.</t>
  </si>
  <si>
    <t>A.1.2.7.</t>
  </si>
  <si>
    <t>A.1.2.8.</t>
  </si>
  <si>
    <t>ELEKTROS ENERGIJOS SUVARTOJIMAS REGULIUOJAMOJE VEIKLOJE IŠ VISO  (įskaitant pasigamintą)</t>
  </si>
  <si>
    <t xml:space="preserve">Apskaitos veikloje </t>
  </si>
  <si>
    <t>tiesiogiai ir netiesiogiai</t>
  </si>
  <si>
    <t>B.1.5.</t>
  </si>
  <si>
    <t>Administracinėje veikloje (bendrai) sunaudota elektra</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</si>
  <si>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</si>
  <si>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</si>
  <si>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</si>
  <si>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</si>
  <si>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</si>
  <si>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</si>
  <si>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</si>
  <si>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rFont val="Times New Roman"/>
        <family val="1"/>
        <charset val="186"/>
      </rPr>
      <t>2</t>
    </r>
    <r>
      <rPr>
        <b/>
        <sz val="10"/>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</si>
  <si>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</si>
  <si>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</si>
  <si>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</si>
  <si>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</si>
  <si>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</si>
  <si>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ruošime (įvertinant slėgį)</t>
  </si>
  <si>
    <t>10 priedas</t>
  </si>
  <si>
    <t>F.1.1.3.</t>
  </si>
  <si>
    <t>Vidutinis svertinis vandens pakėlimo aukštis vandens pristatyme (įvertinant slėgį)</t>
  </si>
  <si>
    <t>F.1.1.4.</t>
  </si>
  <si>
    <t>Vidutinis svertinis vandens pakėlimo aukštis gręžiniuose ir pakėlimo stotyse</t>
  </si>
  <si>
    <t>F.1.1.5.</t>
  </si>
  <si>
    <t>Išgauto požeminio vandens kiekis  (pirmas pakėlimas)</t>
  </si>
  <si>
    <r>
      <t>tūkst. m</t>
    </r>
    <r>
      <rPr>
        <b/>
        <i/>
        <vertAlign val="superscript"/>
        <sz val="10"/>
        <rFont val="Times New Roman"/>
        <family val="1"/>
        <charset val="186"/>
      </rPr>
      <t>3</t>
    </r>
  </si>
  <si>
    <t>8 priedas</t>
  </si>
  <si>
    <t>F.1.1.6.</t>
  </si>
  <si>
    <t>Patiekto geriamojo vandens kiekis (antro pakėlimo perpumpavimo stotyse pakelto vandens kiekis)</t>
  </si>
  <si>
    <t>F.1.1.7.</t>
  </si>
  <si>
    <t>Trečio, ketvirto,..n-to pakėlimo perpumpavimo stotyse pakelto vandens kiekis</t>
  </si>
  <si>
    <t>F.1.2.</t>
  </si>
  <si>
    <t>Elektros energijos suvartojimas vandens ruošimo veikloje</t>
  </si>
  <si>
    <t>kWh/m³</t>
  </si>
  <si>
    <t>F.1.2.1.</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</si>
  <si>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</si>
  <si>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</si>
  <si>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</si>
  <si>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</si>
  <si>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</si>
  <si>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</si>
  <si>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</si>
  <si>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</si>
  <si>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</si>
  <si>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</si>
  <si>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F.1.3.4.</t>
  </si>
  <si>
    <t xml:space="preserve">Perpumpuotų nuotekų kiekis  (per per antrąsias, trečiąsias, ketvirtąsias,...n-tąsias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</si>
  <si>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</si>
  <si>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</si>
  <si>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</si>
  <si>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</si>
  <si>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</si>
  <si>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</si>
  <si>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</si>
  <si>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</si>
  <si>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</si>
  <si>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</si>
  <si>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</si>
  <si>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</si>
  <si>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</si>
  <si>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</si>
  <si>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taisyklių ir susijusių reikalavimų sąvado 10 priedas</t>
  </si>
  <si>
    <t>Vidutinis sąlyginis darbuotojų skaičius</t>
  </si>
  <si>
    <t>Vidutinis sąrašinis darbuotojų skaičius</t>
  </si>
  <si>
    <t xml:space="preserve">DARBUOTOJŲ SKAIČIUS ĮMONĖJE IŠ VISO </t>
  </si>
  <si>
    <t>darb.</t>
  </si>
  <si>
    <t>B</t>
  </si>
  <si>
    <t xml:space="preserve">DARBUOTOJŲ SKAIČIUS REGULIUOJAMOJE VEIKLOJE </t>
  </si>
  <si>
    <t>B.1</t>
  </si>
  <si>
    <t xml:space="preserve">Tiesiogiai priskirtų reguliuojamai veiklai darbuotojų skaičius </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</si>
  <si>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</si>
  <si>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</si>
  <si>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</si>
  <si>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</si>
  <si>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</si>
  <si>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</si>
  <si>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</si>
  <si>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</si>
  <si>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</si>
  <si>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</si>
  <si>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Apskaitos prietaisų kontrolieriai rodomi prie netiesioginės veiklos</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</si>
  <si>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</si>
  <si>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</si>
  <si>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</si>
  <si>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</si>
  <si>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</si>
  <si>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</si>
  <si>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</si>
  <si>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</si>
  <si>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</si>
  <si>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</si>
  <si>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</si>
  <si>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</si>
  <si>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</si>
  <si>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D.2.1.</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</si>
  <si>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</si>
  <si>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</si>
  <si>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</si>
  <si>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</si>
  <si>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</si>
  <si>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</si>
  <si>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</si>
  <si>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</si>
  <si>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</si>
  <si>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</si>
  <si>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</si>
  <si>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</si>
  <si>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</si>
  <si>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</si>
  <si>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</si>
  <si>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žm.</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</si>
  <si>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</si>
  <si>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</si>
  <si>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</si>
  <si>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taisyklių ir susijusių reikalavimų sąvado 8 priedas</t>
  </si>
  <si>
    <t>RODIKLIAI</t>
  </si>
  <si>
    <t>G E R I A M A S I S  V A N D U O</t>
  </si>
  <si>
    <t>IŠGAUTO POŽEMINIO VANDENS KIEKIS  (pirmas pakėlimas)</t>
  </si>
  <si>
    <r>
      <t>tūkst. m</t>
    </r>
    <r>
      <rPr>
        <b/>
        <vertAlign val="superscript"/>
        <sz val="10"/>
        <rFont val="Times New Roman"/>
        <family val="1"/>
        <charset val="186"/>
      </rPr>
      <t>3</t>
    </r>
  </si>
  <si>
    <t xml:space="preserve">PARUOŠTO GERIAMOJO VANDENS KIEKIS </t>
  </si>
  <si>
    <t>PATIEKTO GERIAMOJO VANDENS KIEKIS (antro pakėlimo perpumpavimo stotyse pakelto vandens kiekis)</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</si>
  <si>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</si>
  <si>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</si>
  <si>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</si>
  <si>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</si>
  <si>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</si>
  <si>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</si>
  <si>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3.2.</t>
  </si>
  <si>
    <t>tūkst. m3</t>
  </si>
  <si>
    <t>4.</t>
  </si>
  <si>
    <t xml:space="preserve">REALIZUOTAS GERIAMOJO VANDENS KIEKIS  </t>
  </si>
  <si>
    <t>4.1.</t>
  </si>
  <si>
    <t xml:space="preserve">Vartotojams </t>
  </si>
  <si>
    <t>4.1.1.</t>
  </si>
  <si>
    <t xml:space="preserve">                                 Daugiabučiuose namuose</t>
  </si>
  <si>
    <t>4.1.1.1.</t>
  </si>
  <si>
    <t>iš šio skaičiaus:         pagal daugiabučių namų įvadinius apskaitos prietaisus (pvz.bendrijos)**</t>
  </si>
  <si>
    <t>4.1.1.2.</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</si>
  <si>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</si>
  <si>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</si>
  <si>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</si>
  <si>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</si>
  <si>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</si>
  <si>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</si>
  <si>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</si>
  <si>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</si>
  <si>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</si>
  <si>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</si>
  <si>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</si>
  <si>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</si>
  <si>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</si>
  <si>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</si>
  <si>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</si>
  <si>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</si>
  <si>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</si>
  <si>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</si>
  <si>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</si>
  <si>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</si>
  <si>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</si>
  <si>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</si>
  <si>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</si>
  <si>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</si>
  <si>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</si>
  <si>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</si>
  <si>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</si>
  <si>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</si>
  <si>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</si>
  <si>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</si>
  <si>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</si>
  <si>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rPr>
      <t>3</t>
    </r>
  </si>
  <si>
    <r>
      <t>8</t>
    </r>
    <r>
      <rPr>
        <b/>
        <vertAlign val="superscript"/>
        <sz val="10"/>
        <rFont val="Times New Roman"/>
        <family val="1"/>
      </rPr>
      <t>1</t>
    </r>
  </si>
  <si>
    <t>PERPUMPUOTAS BUITINIŲ IR GAMYBINIŲ NUOTEKŲ KIEKIS                                            (per antrąsias, trečiąsias, ketvirtąsias,...n-tąsias siurblines)</t>
  </si>
  <si>
    <r>
      <t>tūkst. m</t>
    </r>
    <r>
      <rPr>
        <vertAlign val="superscript"/>
        <sz val="11"/>
        <rFont val="Calibri"/>
        <family val="1"/>
        <charset val="186"/>
      </rPr>
      <t>3</t>
    </r>
  </si>
  <si>
    <t>9.</t>
  </si>
  <si>
    <t>IŠVALYTAS BUITINIŲ IR GAMYBINIŲ NUOTEKŲ KIEKIS</t>
  </si>
  <si>
    <t>10.</t>
  </si>
  <si>
    <t xml:space="preserve">SUTVARKYTAS DUMBLO KIEKIS </t>
  </si>
  <si>
    <t>11.</t>
  </si>
  <si>
    <t>REALIZUOTAS BUITINIŲ IR GAMYBINIŲ NUOTEKŲ TVARKYMO PASLAUGOS KIEKIS</t>
  </si>
  <si>
    <t>REALIZUOTAS IŠVALYTŲ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</si>
  <si>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</si>
  <si>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</si>
  <si>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</si>
  <si>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</si>
  <si>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</si>
  <si>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</si>
  <si>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</si>
  <si>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</si>
  <si>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</si>
  <si>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</si>
  <si>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</si>
  <si>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</si>
  <si>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</si>
  <si>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</si>
  <si>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</si>
  <si>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</si>
  <si>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</si>
  <si>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</si>
  <si>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</si>
  <si>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</si>
  <si>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</si>
  <si>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</si>
  <si>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</si>
  <si>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</si>
  <si>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</si>
  <si>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</si>
  <si>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</si>
  <si>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</si>
  <si>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</si>
  <si>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</si>
  <si>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</si>
  <si>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</si>
  <si>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</si>
  <si>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</si>
  <si>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</si>
  <si>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</si>
  <si>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</si>
  <si>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</si>
  <si>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</si>
  <si>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</si>
  <si>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</si>
  <si>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</si>
  <si>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</si>
  <si>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</si>
  <si>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</si>
  <si>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</si>
  <si>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</si>
  <si>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</si>
  <si>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</si>
  <si>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</si>
  <si>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</si>
  <si>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</si>
  <si>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</si>
  <si>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geriamojo vandens skirtumas</t>
  </si>
  <si>
    <t>17.3.1.2.</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</si>
  <si>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</si>
  <si>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</si>
  <si>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</si>
  <si>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</si>
  <si>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</si>
  <si>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</si>
  <si>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</si>
  <si>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</si>
  <si>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</si>
  <si>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</si>
  <si>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</si>
  <si>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</si>
  <si>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</si>
  <si>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</si>
  <si>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</si>
  <si>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</si>
  <si>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</si>
  <si>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</si>
  <si>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</si>
  <si>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</si>
  <si>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</si>
  <si>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</si>
  <si>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</si>
  <si>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</si>
  <si>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</si>
  <si>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</si>
  <si>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</si>
  <si>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</si>
  <si>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</si>
  <si>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</si>
  <si>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</si>
  <si>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</si>
  <si>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</si>
  <si>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</si>
  <si>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</si>
  <si>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</si>
  <si>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</si>
  <si>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</si>
  <si>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</si>
  <si>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</si>
  <si>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</si>
  <si>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</si>
  <si>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</si>
  <si>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</si>
  <si>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</si>
  <si>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r>
      <t>*</t>
    </r>
    <r>
      <rPr>
        <b/>
        <i/>
        <sz val="11"/>
        <rFont val="Calibri"/>
      </rPr>
      <t>Pildo Ūkio subjektai, kurių 70 proc. ir daugiau daugiabučių namų įvaduose yra įrengta įvadinė apskaita.</t>
    </r>
    <r>
      <rPr>
        <i/>
        <sz val="11"/>
        <rFont val="Calibri"/>
      </rPr>
      <t xml:space="preserve"> Patiekto vandens kiekis apskaičiuojamas 1 lentelėje.</t>
    </r>
  </si>
  <si>
    <t>**Realizuotas geriamojo vandens kiekis daugiabučiuose namuose, už kurį atsiskaitoma pagal daugiabučių namų įvadinius apskaitos prietaisus (pvz. Bendrijos)</t>
  </si>
  <si>
    <t xml:space="preserve">1 lentelė. </t>
  </si>
  <si>
    <t>Patiekto geriamojo vandens kiekio daugiabučiuose namuose nustatymas (Pildo Ūkio subjektai, kurių 70 proc. ir daugiau daugiabučių namų įvaduose yra įrengta įvadinė apskaita).</t>
  </si>
  <si>
    <t>Straipsnis</t>
  </si>
  <si>
    <t>įrengta įvadinė</t>
  </si>
  <si>
    <t>neįrengta įvadinė</t>
  </si>
  <si>
    <t>P.1.</t>
  </si>
  <si>
    <r>
      <t>Geriamojo vandens kiekis patiektas daugiabučiams namams, tūkst. m</t>
    </r>
    <r>
      <rPr>
        <vertAlign val="superscript"/>
        <sz val="10"/>
        <rFont val="Times New Roman"/>
        <family val="1"/>
      </rPr>
      <t>3</t>
    </r>
  </si>
  <si>
    <t>P.2.</t>
  </si>
  <si>
    <r>
      <t>Realizuotas geriamojo vandens kiekis daugiabučiams namams, tūkst.m</t>
    </r>
    <r>
      <rPr>
        <vertAlign val="superscript"/>
        <sz val="10"/>
        <rFont val="Times New Roman"/>
        <family val="1"/>
      </rPr>
      <t>3</t>
    </r>
    <r>
      <rPr>
        <sz val="10"/>
        <rFont val="Times New Roman"/>
        <family val="1"/>
        <charset val="186"/>
      </rPr>
      <t xml:space="preserve"> </t>
    </r>
    <r>
      <rPr>
        <b/>
        <sz val="10"/>
        <rFont val="Times New Roman"/>
        <family val="1"/>
      </rPr>
      <t>(suma turi sutapti su 4.1.1. eilute)</t>
    </r>
    <r>
      <rPr>
        <sz val="10"/>
        <rFont val="Times New Roman"/>
        <family val="1"/>
        <charset val="186"/>
      </rPr>
      <t>, tūkst. m</t>
    </r>
    <r>
      <rPr>
        <vertAlign val="superscript"/>
        <sz val="10"/>
        <rFont val="Times New Roman"/>
        <family val="1"/>
      </rPr>
      <t>3</t>
    </r>
  </si>
  <si>
    <t>P.3.</t>
  </si>
  <si>
    <t>Skirtumas daugiabučiuose tarp įvadinės ir apskaitos butuose, proc.</t>
  </si>
  <si>
    <t>Ataskaitinio laikotarpio technologiniai rodikliai forma</t>
  </si>
  <si>
    <t>Geriamojo vandens tiekimo ir nuotekų tvarkymo bei paviršinių nuotekų tvarkymo paslaugų įmonių apskaitos atskyrimo taisyklių ir susijusių reikalavimų sąvado 9 priedas</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</si>
  <si>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</si>
  <si>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</si>
  <si>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</si>
  <si>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</si>
  <si>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</si>
  <si>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</si>
  <si>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</si>
  <si>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</si>
  <si>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</si>
  <si>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</si>
  <si>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</si>
  <si>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A.6.2.</t>
  </si>
  <si>
    <t>Vidutinis pajėgumas SM</t>
  </si>
  <si>
    <t>mg/l</t>
  </si>
  <si>
    <t>A.6.3.</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</si>
  <si>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</si>
  <si>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</si>
  <si>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</si>
  <si>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</si>
  <si>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</si>
  <si>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</si>
  <si>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</si>
  <si>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</si>
  <si>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</si>
  <si>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</si>
  <si>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</si>
  <si>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</si>
  <si>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</si>
  <si>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</si>
  <si>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</si>
  <si>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</si>
  <si>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</si>
  <si>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</si>
  <si>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</si>
  <si>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</si>
  <si>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</si>
  <si>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</si>
  <si>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</si>
  <si>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</si>
  <si>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</si>
  <si>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</si>
  <si>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</si>
  <si>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</si>
  <si>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</si>
  <si>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</si>
  <si>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</si>
  <si>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</si>
  <si>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</si>
  <si>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</si>
  <si>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</si>
  <si>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</si>
  <si>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</si>
  <si>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</si>
  <si>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</si>
  <si>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</si>
  <si>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</si>
  <si>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</si>
  <si>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</si>
  <si>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</si>
  <si>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</si>
  <si>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C.3.2.</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</si>
  <si>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</si>
  <si>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</si>
  <si>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</si>
  <si>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</si>
  <si>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</si>
  <si>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</si>
  <si>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</si>
  <si>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</si>
  <si>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</si>
  <si>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</si>
  <si>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</si>
  <si>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</si>
  <si>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</si>
  <si>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</si>
  <si>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</si>
  <si>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</si>
  <si>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</si>
  <si>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</si>
  <si>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</si>
  <si>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</si>
  <si>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</si>
  <si>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</si>
  <si>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</si>
  <si>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</si>
  <si>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</si>
  <si>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</si>
  <si>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</si>
  <si>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</si>
  <si>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</si>
  <si>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</si>
  <si>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</si>
  <si>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</si>
  <si>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D.12.</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</si>
  <si>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</si>
  <si>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</si>
  <si>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</si>
  <si>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</si>
  <si>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</si>
  <si>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</si>
  <si>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</si>
  <si>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E.5.1.</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</si>
  <si>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</si>
  <si>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</si>
  <si>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</si>
  <si>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</si>
  <si>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</si>
  <si>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</si>
  <si>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</si>
  <si>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</si>
  <si>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</si>
  <si>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</si>
  <si>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</si>
  <si>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F.4.</t>
  </si>
  <si>
    <t>Vidutinis svertinis paviršinių nuotekų pakėlimo aukštis surinkime (įvertinant slėgį)</t>
  </si>
  <si>
    <t>F.5.</t>
  </si>
  <si>
    <t>Paviršinių nuotekų tinklų ilgis</t>
  </si>
  <si>
    <t>F.5.1.</t>
  </si>
  <si>
    <t>F.6.</t>
  </si>
  <si>
    <t xml:space="preserve">Paviršinių nuotekų išleistuvų skaičius </t>
  </si>
  <si>
    <t>F.7.</t>
  </si>
  <si>
    <t xml:space="preserve">Paviršinių nuotekų tvarkymo paslaugų abonentų skaičius  </t>
  </si>
  <si>
    <t>F.8.</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</si>
  <si>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</si>
  <si>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</si>
  <si>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</si>
  <si>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</si>
  <si>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</si>
  <si>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</si>
  <si>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</si>
  <si>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</si>
  <si>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</si>
  <si>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</si>
  <si>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</si>
  <si>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</si>
  <si>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</si>
  <si>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</si>
  <si>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</si>
  <si>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</si>
  <si>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</si>
  <si>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</si>
  <si>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</si>
  <si>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</si>
  <si>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</si>
  <si>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</si>
  <si>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</si>
  <si>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</si>
  <si>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</si>
  <si>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</si>
  <si>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</si>
  <si>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</si>
  <si>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</si>
  <si>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</si>
  <si>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</si>
  <si>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</si>
  <si>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</si>
  <si>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</si>
  <si>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</si>
  <si>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</si>
  <si>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</si>
  <si>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</si>
  <si>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</si>
  <si>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</si>
  <si>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</si>
  <si>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</si>
  <si>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</si>
  <si>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</si>
  <si>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</si>
  <si>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</si>
  <si>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</si>
  <si>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</si>
  <si>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</si>
  <si>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</si>
  <si>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</si>
  <si>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</si>
  <si>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</si>
  <si>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</si>
  <si>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</si>
  <si>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</si>
  <si>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</si>
  <si>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</si>
  <si>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</si>
  <si>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</si>
  <si>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</si>
  <si>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</si>
  <si>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</si>
  <si>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</si>
  <si>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</si>
  <si>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</si>
  <si>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</si>
  <si>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</si>
  <si>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</si>
  <si>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</si>
  <si>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</si>
  <si>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</si>
  <si>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</si>
  <si>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</si>
  <si>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</si>
  <si>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</si>
  <si>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</si>
  <si>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</si>
  <si>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</si>
  <si>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</si>
  <si>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I.1.</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</si>
  <si>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</si>
  <si>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</si>
  <si>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</si>
  <si>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</si>
  <si>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</si>
  <si>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</si>
  <si>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</si>
  <si>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</si>
  <si>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</si>
  <si>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</si>
  <si>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</si>
  <si>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</si>
  <si>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</si>
  <si>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</si>
  <si>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</si>
  <si>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</si>
  <si>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</si>
  <si>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</si>
  <si>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</si>
  <si>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</si>
  <si>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</si>
  <si>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</si>
  <si>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</si>
  <si>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</si>
  <si>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</si>
  <si>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</si>
  <si>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</si>
  <si>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</si>
  <si>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</si>
  <si>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</si>
  <si>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</si>
  <si>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</si>
  <si>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</si>
  <si>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</si>
  <si>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</si>
  <si>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</si>
  <si>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</si>
  <si>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</si>
  <si>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</si>
  <si>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</si>
  <si>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</si>
  <si>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</si>
  <si>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</si>
  <si>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</si>
  <si>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</si>
  <si>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</si>
  <si>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</si>
  <si>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</si>
  <si>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</si>
  <si>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</si>
  <si>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</si>
  <si>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</si>
  <si>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</si>
  <si>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</si>
  <si>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</si>
  <si>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</si>
  <si>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</si>
  <si>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</si>
  <si>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</si>
  <si>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</si>
  <si>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</si>
  <si>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</si>
  <si>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</si>
  <si>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</si>
  <si>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</si>
  <si>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</si>
  <si>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</si>
  <si>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</si>
  <si>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</si>
  <si>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</si>
  <si>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</si>
  <si>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</si>
  <si>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</si>
  <si>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</si>
  <si>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</si>
  <si>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</si>
  <si>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</si>
  <si>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</si>
  <si>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</si>
  <si>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</si>
  <si>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</si>
  <si>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</si>
  <si>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</si>
  <si>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</si>
  <si>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</si>
  <si>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</si>
  <si>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</si>
  <si>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</si>
  <si>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</si>
  <si>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</si>
  <si>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</si>
  <si>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</si>
  <si>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</si>
  <si>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</si>
  <si>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</si>
  <si>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</si>
  <si>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</si>
  <si>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</si>
  <si>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</si>
  <si>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</si>
  <si>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</si>
  <si>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 xml:space="preserve">Ataskaitinio laikotarpio reguliuojamos veiklos ilgalaikio turto įsigijimo ir likutinės vertės suvestinė </t>
  </si>
  <si>
    <t>ataskaita  (tūkst. Eur) (preliminari)</t>
  </si>
  <si>
    <t>GERIAMOJO VANDENS TIEKIMO IR NUOTEKŲ TVARKYMO (GVTNT)  REGULIUOJAMO ILGALAIKIO TURTO LIKUTINĖ VERTĖ PAGAL REGULIAVIMO APSKAITOS SISTEMĄ (RAS)</t>
  </si>
  <si>
    <t>Apskaitos veiklos  reguliuojamo ilgalaikio turto likutinė vertė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</si>
</sst>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
    <numFmt numFmtId="165" formatCode="#,##0.00000"/>
    <numFmt numFmtId="166" formatCode="#,##0.0000"/>
    <numFmt numFmtId="167" formatCode="#,##0.0"/>
    <numFmt numFmtId="168" formatCode="#,##0.000"/>
    <numFmt numFmtId="169" formatCode="_-* #,##0\ _L_t_-;\-* #,##0\ _L_t_-;_-* &quot;-&quot;??\ _L_t_-;_-@_-"/>
    <numFmt numFmtId="170" formatCode="0.0"/>
    <numFmt numFmtId="171" formatCode="0.0%"/>
    <numFmt numFmtId="172" formatCode="_-* #,##0.00\ _L_t_-;\-* #,##0.00\ _L_t_-;_-* &quot;-&quot;??\ _L_t_-;_-@_-"/>
  </numFmts>
  <fonts count="58">
    <font>
      <sz val="11"/>
      <name val="Calibri"/>
      <family val="2"/>
      <scheme val="minor"/>
    </font>
    <font>
      <i/>
      <sz val="11"/>
      <name val="Times New Roman"/>
      <family val="1"/>
      <charset val="186"/>
    </font>
    <font>
      <i/>
      <sz val="11"/>
      <name val="Calibri"/>
      <charset val="186"/>
      <scheme val="minor"/>
    </font>
    <font>
      <b/>
      <sz val="11"/>
      <name val="Calibri"/>
      <charset val="186"/>
      <scheme val="minor"/>
    </font>
    <font>
      <sz val="11"/>
      <color theme="1"/>
      <name val="Calibri"/>
      <scheme val="minor"/>
    </font>
    <font>
      <sz val="11"/>
      <name val="Times New Roman"/>
      <family val="1"/>
      <charset val="186"/>
    </font>
    <font>
      <sz val="10"/>
      <name val="Times New Roman"/>
      <family val="1"/>
      <charset val="186"/>
    </font>
    <font>
      <b/>
      <sz val="11"/>
      <name val="Times New Roman"/>
      <family val="1"/>
      <charset val="186"/>
    </font>
    <font>
      <sz val="9"/>
      <name val="Times New Roman"/>
      <family val="1"/>
      <charset val="186"/>
    </font>
    <font>
      <b/>
      <sz val="9"/>
      <name val="Times New Roman"/>
      <family val="1"/>
      <charset val="186"/>
    </font>
    <font>
      <b/>
      <sz val="10"/>
      <name val="Times New Roman"/>
      <family val="1"/>
      <charset val="186"/>
    </font>
    <font>
      <i/>
      <sz val="9"/>
      <name val="Times New Roman"/>
      <family val="1"/>
      <charset val="186"/>
    </font>
    <font>
      <i/>
      <sz val="10"/>
      <name val="Times New Roman"/>
      <family val="1"/>
      <charset val="186"/>
    </font>
    <font>
      <sz val="11"/>
      <name val="Calibri"/>
      <charset val="186"/>
      <scheme val="minor"/>
    </font>
    <font>
      <b/>
      <sz val="10"/>
      <name val="Times New Roman"/>
      <family val="1"/>
    </font>
    <font>
      <b/>
      <i/>
      <sz val="10"/>
      <name val="Times New Roman"/>
      <family val="1"/>
      <charset val="186"/>
    </font>
    <font>
      <b/>
      <sz val="11"/>
      <name val="Calibri"/>
      <scheme val="minor"/>
    </font>
    <font>
      <sz val="11"/>
      <color rgb="FFFF0000"/>
      <name val="Calibri"/>
      <scheme val="minor"/>
    </font>
    <font>
      <b/>
      <sz val="8"/>
      <name val="Arial"/>
      <charset val="186"/>
    </font>
    <font>
      <b/>
      <sz val="11"/>
      <name val="Times New Roman Baltic"/>
      <charset val="186"/>
    </font>
    <font>
      <sz val="8"/>
      <name val="Arial"/>
      <charset val="186"/>
    </font>
    <font>
      <i/>
      <sz val="8"/>
      <name val="Arial"/>
      <charset val="186"/>
    </font>
    <font>
      <sz val="10"/>
      <name val="Arial"/>
      <charset val="186"/>
    </font>
    <font>
      <i/>
      <sz val="10"/>
      <name val="Times New Roman"/>
      <family val="1"/>
    </font>
    <font>
      <sz val="10"/>
      <name val="Times New Roman"/>
      <family val="1"/>
    </font>
    <font>
      <i/>
      <sz val="10"/>
      <name val="Calibri"/>
      <charset val="186"/>
      <scheme val="minor"/>
    </font>
    <font>
      <sz val="10"/>
      <name val="Calibri"/>
      <scheme val="minor"/>
    </font>
    <font>
      <i/>
      <sz val="11"/>
      <name val="Calibri"/>
      <scheme val="minor"/>
    </font>
    <font>
      <sz val="10"/>
      <color indexed="16"/>
      <name val="Arial"/>
      <charset val="186"/>
    </font>
    <font>
      <sz val="10"/>
      <color indexed="18"/>
      <name val="Arial"/>
      <charset val="186"/>
    </font>
    <font>
      <sz val="10"/>
      <color indexed="58"/>
      <name val="Arial"/>
      <charset val="186"/>
    </font>
    <font>
      <i/>
      <sz val="10"/>
      <name val="Arial"/>
      <charset val="186"/>
    </font>
    <font>
      <sz val="10"/>
      <color rgb="FFFF0000"/>
      <name val="Arial"/>
      <charset val="186"/>
    </font>
    <font>
      <i/>
      <sz val="10"/>
      <color rgb="FFFF0000"/>
      <name val="Arial"/>
      <charset val="186"/>
    </font>
    <font>
      <i/>
      <sz val="10"/>
      <color indexed="18"/>
      <name val="Arial"/>
      <charset val="186"/>
    </font>
    <font>
      <sz val="10"/>
      <color rgb="FF0000FF"/>
      <name val="Times New Roman"/>
      <family val="1"/>
      <charset val="186"/>
    </font>
    <font>
      <b/>
      <sz val="10"/>
      <color indexed="58"/>
      <name val="Arial"/>
      <charset val="186"/>
    </font>
    <font>
      <i/>
      <sz val="10"/>
      <color indexed="58"/>
      <name val="Arial"/>
      <charset val="186"/>
    </font>
    <font>
      <sz val="10"/>
      <color indexed="9"/>
      <name val="Arial"/>
      <charset val="186"/>
    </font>
    <font>
      <sz val="10"/>
      <color rgb="FFFF0000"/>
      <name val="Calibri"/>
      <scheme val="minor"/>
    </font>
    <font>
      <sz val="10"/>
      <color indexed="63"/>
      <name val="Arial"/>
      <charset val="186"/>
    </font>
    <font>
      <b/>
      <sz val="10"/>
      <name val="Arial"/>
      <charset val="186"/>
    </font>
    <font>
      <sz val="12"/>
      <name val="Times New Roman Baltic"/>
      <charset val="186"/>
    </font>
    <font>
      <sz val="11"/>
      <color theme="1"/>
      <name val="Calibri"/>
      <charset val="186"/>
      <scheme val="minor"/>
    </font>
    <font>
      <b/>
      <i/>
      <sz val="9"/>
      <name val="Times New Roman"/>
      <family val="1"/>
      <charset val="186"/>
    </font>
    <font>
      <b/>
      <vertAlign val="subscript"/>
      <sz val="10"/>
      <name val="Times New Roman"/>
      <family val="1"/>
      <charset val="186"/>
    </font>
    <font>
      <b/>
      <i/>
      <vertAlign val="subscript"/>
      <sz val="10"/>
      <name val="Times New Roman"/>
      <family val="1"/>
      <charset val="186"/>
    </font>
    <font>
      <b/>
      <i/>
      <vertAlign val="superscript"/>
      <sz val="10"/>
      <name val="Times New Roman"/>
      <family val="1"/>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font>
    <font>
      <b/>
      <vertAlign val="superscript"/>
      <sz val="10"/>
      <name val="Times New Roman"/>
      <family val="1"/>
    </font>
    <font>
      <b/>
      <i/>
      <sz val="11"/>
      <name val="Calibri"/>
    </font>
    <font>
      <i/>
      <sz val="11"/>
      <name val="Calibri"/>
    </font>
    <font>
      <vertAlign val="superscript"/>
      <sz val="10"/>
      <name val="Times New Roman"/>
      <family val="1"/>
    </font>
    <font>
      <vertAlign val="subscript"/>
      <sz val="10"/>
      <name val="Times New Roman"/>
      <family val="1"/>
      <charset val="186"/>
    </font>
    <font>
      <sz val="1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3743705557422"/>
        <bgColor indexed="64"/>
      </patternFill>
    </fill>
  </fills>
  <borders count="144">
    <border>
      <left/>
      <right/>
      <top/>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style="double">
        <color indexed="64"/>
      </bottom>
      <diagonal/>
    </border>
    <border>
      <left style="medium">
        <color indexed="64"/>
      </left>
      <right/>
      <top style="double">
        <color indexed="64"/>
      </top>
      <bottom/>
      <diagonal/>
    </border>
    <border>
      <left/>
      <right style="thin">
        <color indexed="64"/>
      </right>
      <top/>
      <bottom/>
      <diagonal/>
    </border>
  </borders>
  <cellStyleXfs count="5">
    <xf numFmtId="0" fontId="0" fillId="0" borderId="0"/>
    <xf numFmtId="0" fontId="57" fillId="0" borderId="0"/>
    <xf numFmtId="0" fontId="42" fillId="0" borderId="0"/>
    <xf numFmtId="172" fontId="43" fillId="0" borderId="0" applyFont="0" applyFill="0" applyBorder="0" applyAlignment="0" applyProtection="0"/>
    <xf numFmtId="0" fontId="57" fillId="0" borderId="0"/>
  </cellStyleXfs>
  <cellXfs count="909">
    <xf numFmtId="0" fontId="0" fillId="0" borderId="0" xfId="0"/>
    <xf numFmtId="0" fontId="1" fillId="0" borderId="0" xfId="1" applyFont="1"/>
    <xf numFmtId="0" fontId="2" fillId="0" borderId="0" xfId="0" applyFont="1"/>
    <xf numFmtId="0" fontId="3" fillId="0" borderId="0" xfId="0" applyFont="1"/>
    <xf numFmtId="0" fontId="4" fillId="0" borderId="0" xfId="1" applyFont="1"/>
    <xf numFmtId="0" fontId="5" fillId="0" borderId="0" xfId="1" applyFont="1"/>
    <xf numFmtId="0" fontId="6" fillId="0" borderId="0" xfId="1" applyFont="1"/>
    <xf numFmtId="0" fontId="5" fillId="0" borderId="1" xfId="1" applyFont="1" applyBorder="1" applyAlignment="1">
      <alignment horizontal="left"/>
    </xf>
    <xf numFmtId="0" fontId="5" fillId="0" borderId="1" xfId="1" applyFont="1" applyBorder="1"/>
    <xf numFmtId="0" fontId="6" fillId="0" borderId="1" xfId="1" applyFont="1" applyBorder="1"/>
    <xf numFmtId="0" fontId="7" fillId="0" borderId="1" xfId="1" applyFont="1" applyBorder="1" applyAlignment="1">
      <alignment horizontal="left"/>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3" fontId="10" fillId="2" borderId="3" xfId="1" applyNumberFormat="1" applyFont="1" applyFill="1" applyBorder="1" applyAlignment="1">
      <alignment horizontal="center" vertical="center"/>
    </xf>
    <xf numFmtId="0" fontId="10" fillId="2" borderId="4" xfId="1" applyFont="1" applyFill="1" applyBorder="1" applyAlignment="1">
      <alignment horizontal="center" vertical="center"/>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164" fontId="9" fillId="2" borderId="6" xfId="1" applyNumberFormat="1" applyFont="1" applyFill="1" applyBorder="1" applyAlignment="1">
      <alignment horizontal="center" vertical="center"/>
    </xf>
    <xf numFmtId="0" fontId="8" fillId="2" borderId="7" xfId="1" applyFont="1" applyFill="1" applyBorder="1"/>
    <xf numFmtId="165" fontId="9" fillId="2" borderId="6" xfId="1" applyNumberFormat="1" applyFont="1" applyFill="1" applyBorder="1" applyAlignment="1">
      <alignment horizontal="center" vertical="center"/>
    </xf>
    <xf numFmtId="0" fontId="8" fillId="2" borderId="7" xfId="1" applyFont="1" applyFill="1" applyBorder="1" applyAlignment="1">
      <alignment horizontal="center" vertical="center"/>
    </xf>
    <xf numFmtId="165" fontId="5" fillId="0" borderId="0" xfId="1" applyNumberFormat="1" applyFont="1" applyAlignment="1">
      <alignment vertical="center"/>
    </xf>
    <xf numFmtId="0" fontId="9" fillId="2" borderId="8" xfId="1" applyFont="1" applyFill="1" applyBorder="1" applyAlignment="1">
      <alignment horizontal="center" vertical="center" wrapText="1"/>
    </xf>
    <xf numFmtId="0" fontId="9" fillId="2" borderId="9" xfId="1" applyFont="1" applyFill="1" applyBorder="1" applyAlignment="1">
      <alignment vertical="center" wrapText="1"/>
    </xf>
    <xf numFmtId="165" fontId="9" fillId="2" borderId="9" xfId="1" applyNumberFormat="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wrapText="1"/>
    </xf>
    <xf numFmtId="0" fontId="11" fillId="2" borderId="12" xfId="1" applyFont="1" applyFill="1" applyBorder="1" applyAlignment="1">
      <alignment horizontal="right" vertical="center" wrapText="1"/>
    </xf>
    <xf numFmtId="165" fontId="8" fillId="0" borderId="12" xfId="1" applyNumberFormat="1" applyFont="1" applyBorder="1" applyAlignment="1" applyProtection="1">
      <alignment horizontal="center" vertical="center"/>
      <protection locked="0"/>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wrapText="1"/>
    </xf>
    <xf numFmtId="0" fontId="11" fillId="2" borderId="15" xfId="1" applyFont="1" applyFill="1" applyBorder="1" applyAlignment="1">
      <alignment horizontal="right" vertical="center" wrapText="1"/>
    </xf>
    <xf numFmtId="165" fontId="8" fillId="0" borderId="15" xfId="1" applyNumberFormat="1" applyFont="1" applyBorder="1" applyAlignment="1" applyProtection="1">
      <alignment horizontal="center" vertical="center"/>
      <protection locked="0"/>
    </xf>
    <xf numFmtId="0" fontId="8" fillId="2" borderId="16"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12" xfId="1" applyFont="1" applyFill="1" applyBorder="1" applyAlignment="1">
      <alignment vertical="center" wrapText="1"/>
    </xf>
    <xf numFmtId="165" fontId="9" fillId="2" borderId="12" xfId="1" applyNumberFormat="1" applyFont="1" applyFill="1" applyBorder="1" applyAlignment="1">
      <alignment horizontal="center" vertical="center"/>
    </xf>
    <xf numFmtId="165" fontId="8" fillId="2" borderId="9" xfId="1" applyNumberFormat="1" applyFont="1" applyFill="1" applyBorder="1" applyAlignment="1">
      <alignment horizontal="center" vertical="center"/>
    </xf>
    <xf numFmtId="0" fontId="9" fillId="2" borderId="9" xfId="1" applyFont="1" applyFill="1" applyBorder="1" applyAlignment="1">
      <alignment horizontal="center" vertical="center" wrapText="1"/>
    </xf>
    <xf numFmtId="165" fontId="8" fillId="3" borderId="12" xfId="1" applyNumberFormat="1" applyFont="1" applyFill="1" applyBorder="1" applyAlignment="1" applyProtection="1">
      <alignment horizontal="center" vertical="center"/>
      <protection locked="0"/>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4" fontId="9" fillId="2" borderId="3" xfId="1" applyNumberFormat="1" applyFont="1" applyFill="1" applyBorder="1" applyAlignment="1">
      <alignment horizontal="center" vertical="center"/>
    </xf>
    <xf numFmtId="0" fontId="8" fillId="2" borderId="4" xfId="1" applyFont="1" applyFill="1" applyBorder="1" applyAlignment="1">
      <alignment horizontal="center" vertical="center"/>
    </xf>
    <xf numFmtId="4" fontId="5" fillId="0" borderId="0" xfId="1" applyNumberFormat="1" applyFont="1"/>
    <xf numFmtId="4" fontId="9" fillId="2" borderId="9" xfId="1" applyNumberFormat="1" applyFont="1" applyFill="1" applyBorder="1" applyAlignment="1">
      <alignment horizontal="center" vertical="center"/>
    </xf>
    <xf numFmtId="0" fontId="8" fillId="2" borderId="12" xfId="1" applyFont="1" applyFill="1" applyBorder="1" applyAlignment="1">
      <alignment vertical="center" wrapText="1"/>
    </xf>
    <xf numFmtId="4" fontId="8" fillId="2" borderId="12" xfId="1" applyNumberFormat="1" applyFont="1" applyFill="1" applyBorder="1" applyAlignment="1">
      <alignment horizontal="center" vertical="center"/>
    </xf>
    <xf numFmtId="0" fontId="11" fillId="2" borderId="11" xfId="1" applyFont="1" applyFill="1" applyBorder="1" applyAlignment="1">
      <alignment horizontal="center" vertical="center" wrapText="1"/>
    </xf>
    <xf numFmtId="0" fontId="11" fillId="2" borderId="12" xfId="1" applyFont="1" applyFill="1" applyBorder="1" applyAlignment="1">
      <alignment vertical="center" wrapText="1"/>
    </xf>
    <xf numFmtId="4" fontId="11" fillId="2" borderId="12" xfId="1" applyNumberFormat="1" applyFont="1" applyFill="1" applyBorder="1" applyAlignment="1">
      <alignment horizontal="center" vertical="center"/>
    </xf>
    <xf numFmtId="0" fontId="11" fillId="2" borderId="13" xfId="1" applyFont="1" applyFill="1" applyBorder="1" applyAlignment="1">
      <alignment horizontal="center" vertical="center"/>
    </xf>
    <xf numFmtId="0" fontId="12" fillId="0" borderId="0" xfId="1" applyFont="1"/>
    <xf numFmtId="0" fontId="6" fillId="0" borderId="0" xfId="1" applyFont="1" applyAlignment="1">
      <alignment vertical="center"/>
    </xf>
    <xf numFmtId="0" fontId="8" fillId="2" borderId="15" xfId="1" applyFont="1" applyFill="1" applyBorder="1" applyAlignment="1">
      <alignment vertical="center" wrapText="1"/>
    </xf>
    <xf numFmtId="4" fontId="8" fillId="2" borderId="15" xfId="1" applyNumberFormat="1" applyFont="1" applyFill="1" applyBorder="1" applyAlignment="1">
      <alignment horizontal="center" vertical="center"/>
    </xf>
    <xf numFmtId="0" fontId="9" fillId="2" borderId="17" xfId="1"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2" xfId="0" applyFont="1" applyFill="1" applyBorder="1" applyAlignment="1">
      <alignment wrapText="1"/>
    </xf>
    <xf numFmtId="4" fontId="6" fillId="0" borderId="12" xfId="0" applyNumberFormat="1" applyFont="1" applyBorder="1" applyAlignment="1" applyProtection="1">
      <alignment horizontal="center" vertical="center" wrapText="1"/>
      <protection locked="0"/>
    </xf>
    <xf numFmtId="0" fontId="6" fillId="2" borderId="1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0" xfId="1" applyFont="1" applyAlignment="1">
      <alignment wrapText="1"/>
    </xf>
    <xf numFmtId="4" fontId="6" fillId="0" borderId="0" xfId="1" applyNumberFormat="1" applyFont="1" applyAlignment="1">
      <alignment vertical="center"/>
    </xf>
    <xf numFmtId="0" fontId="6" fillId="2" borderId="2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wrapText="1"/>
    </xf>
    <xf numFmtId="4" fontId="6" fillId="0" borderId="23" xfId="0" applyNumberFormat="1" applyFont="1" applyBorder="1" applyAlignment="1" applyProtection="1">
      <alignment horizontal="center" vertical="center" wrapText="1"/>
      <protection locked="0"/>
    </xf>
    <xf numFmtId="0" fontId="6"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wrapText="1"/>
    </xf>
    <xf numFmtId="4" fontId="6" fillId="0" borderId="27" xfId="0" applyNumberFormat="1" applyFont="1" applyBorder="1" applyAlignment="1" applyProtection="1">
      <alignment horizontal="center" vertical="center" wrapText="1"/>
      <protection locked="0"/>
    </xf>
    <xf numFmtId="0" fontId="6" fillId="2" borderId="28" xfId="0" applyFont="1" applyFill="1" applyBorder="1" applyAlignment="1">
      <alignment horizontal="center" vertical="center" wrapText="1"/>
    </xf>
    <xf numFmtId="0" fontId="9" fillId="2" borderId="26" xfId="1" applyFont="1" applyFill="1" applyBorder="1" applyAlignment="1">
      <alignment horizontal="center" vertical="center" wrapText="1"/>
    </xf>
    <xf numFmtId="4" fontId="9" fillId="0" borderId="3" xfId="1" applyNumberFormat="1" applyFont="1" applyBorder="1" applyAlignment="1" applyProtection="1">
      <alignment horizontal="center" vertical="center"/>
      <protection locked="0"/>
    </xf>
    <xf numFmtId="0" fontId="9" fillId="2" borderId="29" xfId="1" applyFont="1" applyFill="1" applyBorder="1" applyAlignment="1">
      <alignment horizontal="center" vertical="center" wrapText="1"/>
    </xf>
    <xf numFmtId="0" fontId="9" fillId="2" borderId="30" xfId="1" applyFont="1" applyFill="1" applyBorder="1" applyAlignment="1">
      <alignment horizontal="center" vertical="center" wrapText="1"/>
    </xf>
    <xf numFmtId="4" fontId="9" fillId="2" borderId="30" xfId="1" applyNumberFormat="1" applyFont="1" applyFill="1" applyBorder="1" applyAlignment="1">
      <alignment horizontal="center" vertical="center"/>
    </xf>
    <xf numFmtId="0" fontId="8" fillId="2" borderId="20" xfId="1" applyFont="1" applyFill="1" applyBorder="1" applyAlignment="1">
      <alignment horizontal="center" vertical="center"/>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4" fontId="9" fillId="0" borderId="15" xfId="1" applyNumberFormat="1" applyFont="1" applyBorder="1" applyAlignment="1" applyProtection="1">
      <alignment horizontal="center" vertical="center"/>
      <protection locked="0"/>
    </xf>
    <xf numFmtId="0" fontId="8" fillId="2" borderId="31" xfId="1" applyFont="1" applyFill="1" applyBorder="1" applyAlignment="1">
      <alignment horizontal="center" vertical="center" wrapText="1"/>
    </xf>
    <xf numFmtId="0" fontId="8" fillId="2" borderId="23" xfId="1" applyFont="1" applyFill="1" applyBorder="1" applyAlignment="1">
      <alignment vertical="center" wrapText="1"/>
    </xf>
    <xf numFmtId="4" fontId="8" fillId="2" borderId="23" xfId="1" applyNumberFormat="1" applyFont="1" applyFill="1" applyBorder="1" applyAlignment="1">
      <alignment horizontal="center" vertical="center"/>
    </xf>
    <xf numFmtId="0" fontId="8" fillId="2" borderId="24" xfId="1" applyFont="1" applyFill="1" applyBorder="1" applyAlignment="1">
      <alignment horizontal="center" vertical="center"/>
    </xf>
    <xf numFmtId="0" fontId="13" fillId="0" borderId="0" xfId="0" applyFont="1"/>
    <xf numFmtId="165" fontId="13" fillId="0" borderId="0" xfId="0" applyNumberFormat="1" applyFont="1"/>
    <xf numFmtId="0" fontId="13" fillId="0" borderId="1" xfId="0" applyFont="1" applyBorder="1" applyAlignment="1">
      <alignment horizontal="left"/>
    </xf>
    <xf numFmtId="0" fontId="13" fillId="0" borderId="1" xfId="0" applyFont="1" applyBorder="1"/>
    <xf numFmtId="165" fontId="13" fillId="0" borderId="1" xfId="0" applyNumberFormat="1" applyFont="1" applyBorder="1"/>
    <xf numFmtId="0" fontId="3" fillId="0" borderId="1" xfId="0" applyFont="1" applyBorder="1" applyAlignment="1">
      <alignment horizontal="left"/>
    </xf>
    <xf numFmtId="4" fontId="10" fillId="2" borderId="32" xfId="0" applyNumberFormat="1" applyFont="1" applyFill="1" applyBorder="1" applyAlignment="1">
      <alignment horizontal="center" vertical="center"/>
    </xf>
    <xf numFmtId="4" fontId="10" fillId="2" borderId="33" xfId="0" applyNumberFormat="1" applyFont="1" applyFill="1" applyBorder="1" applyAlignment="1">
      <alignment horizontal="center" vertical="center" wrapText="1"/>
    </xf>
    <xf numFmtId="4" fontId="10" fillId="2" borderId="32"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4" fontId="12" fillId="2" borderId="3" xfId="0" applyNumberFormat="1" applyFont="1" applyFill="1" applyBorder="1" applyAlignment="1">
      <alignment horizontal="center" vertical="center" wrapText="1"/>
    </xf>
    <xf numFmtId="4" fontId="12" fillId="2" borderId="4" xfId="0" applyNumberFormat="1" applyFont="1" applyFill="1" applyBorder="1" applyAlignment="1">
      <alignment horizontal="center" vertical="center" wrapText="1"/>
    </xf>
    <xf numFmtId="4" fontId="10" fillId="2" borderId="34" xfId="0" applyNumberFormat="1" applyFont="1" applyFill="1" applyBorder="1" applyAlignment="1">
      <alignment horizontal="center" vertical="center" wrapText="1"/>
    </xf>
    <xf numFmtId="4" fontId="12" fillId="2" borderId="35" xfId="0" applyNumberFormat="1" applyFont="1" applyFill="1" applyBorder="1" applyAlignment="1">
      <alignment horizontal="center" vertical="center" wrapText="1"/>
    </xf>
    <xf numFmtId="4" fontId="12" fillId="2" borderId="3" xfId="0" applyNumberFormat="1" applyFont="1" applyFill="1" applyBorder="1" applyAlignment="1" applyProtection="1">
      <alignment horizontal="center" vertical="center" wrapText="1"/>
      <protection hidden="1"/>
    </xf>
    <xf numFmtId="4" fontId="12" fillId="2" borderId="35" xfId="0" applyNumberFormat="1" applyFont="1" applyFill="1" applyBorder="1" applyAlignment="1" applyProtection="1">
      <alignment horizontal="center" vertical="center" wrapText="1"/>
      <protection hidden="1"/>
    </xf>
    <xf numFmtId="4" fontId="14" fillId="2" borderId="34" xfId="0" applyNumberFormat="1" applyFont="1" applyFill="1" applyBorder="1" applyAlignment="1">
      <alignment horizontal="center" vertical="center" wrapText="1"/>
    </xf>
    <xf numFmtId="4" fontId="10" fillId="2" borderId="36" xfId="0" applyNumberFormat="1" applyFont="1" applyFill="1" applyBorder="1" applyAlignment="1">
      <alignment horizontal="center" vertical="center"/>
    </xf>
    <xf numFmtId="4" fontId="10" fillId="2" borderId="37" xfId="0" applyNumberFormat="1" applyFont="1" applyFill="1" applyBorder="1" applyAlignment="1">
      <alignment horizontal="center" vertical="center" wrapText="1"/>
    </xf>
    <xf numFmtId="4" fontId="12" fillId="2" borderId="37" xfId="0" applyNumberFormat="1" applyFont="1" applyFill="1" applyBorder="1" applyAlignment="1">
      <alignment horizontal="center" vertical="center"/>
    </xf>
    <xf numFmtId="4" fontId="12" fillId="2" borderId="36" xfId="0" applyNumberFormat="1" applyFont="1" applyFill="1" applyBorder="1" applyAlignment="1">
      <alignment horizontal="center" vertical="center"/>
    </xf>
    <xf numFmtId="4" fontId="12" fillId="2" borderId="38" xfId="0" applyNumberFormat="1" applyFont="1" applyFill="1" applyBorder="1" applyAlignment="1">
      <alignment horizontal="center" vertical="center"/>
    </xf>
    <xf numFmtId="4" fontId="12" fillId="2" borderId="39" xfId="0" applyNumberFormat="1" applyFont="1" applyFill="1" applyBorder="1" applyAlignment="1">
      <alignment horizontal="center" vertical="center"/>
    </xf>
    <xf numFmtId="4" fontId="12" fillId="2" borderId="40" xfId="0" applyNumberFormat="1" applyFont="1" applyFill="1" applyBorder="1" applyAlignment="1">
      <alignment horizontal="center" vertical="center"/>
    </xf>
    <xf numFmtId="4" fontId="12" fillId="2" borderId="41" xfId="0" applyNumberFormat="1" applyFont="1" applyFill="1" applyBorder="1" applyAlignment="1">
      <alignment horizontal="center" vertical="center"/>
    </xf>
    <xf numFmtId="4" fontId="12" fillId="2" borderId="42" xfId="0" applyNumberFormat="1" applyFont="1" applyFill="1" applyBorder="1" applyAlignment="1">
      <alignment horizontal="center" vertical="center"/>
    </xf>
    <xf numFmtId="4" fontId="10" fillId="2" borderId="43" xfId="0" applyNumberFormat="1" applyFont="1" applyFill="1" applyBorder="1" applyAlignment="1">
      <alignment horizontal="center" vertical="center"/>
    </xf>
    <xf numFmtId="4" fontId="10" fillId="2" borderId="44" xfId="0" applyNumberFormat="1" applyFont="1" applyFill="1" applyBorder="1" applyAlignment="1">
      <alignment horizontal="left" vertical="center" wrapText="1"/>
    </xf>
    <xf numFmtId="4" fontId="10" fillId="2" borderId="18" xfId="0" applyNumberFormat="1" applyFont="1" applyFill="1" applyBorder="1" applyAlignment="1">
      <alignment horizontal="center" vertical="center" wrapText="1"/>
    </xf>
    <xf numFmtId="4" fontId="10" fillId="2" borderId="43" xfId="0" applyNumberFormat="1" applyFont="1" applyFill="1" applyBorder="1" applyAlignment="1">
      <alignment horizontal="center" vertical="center" wrapText="1"/>
    </xf>
    <xf numFmtId="4" fontId="10" fillId="2" borderId="29" xfId="0" applyNumberFormat="1" applyFont="1" applyFill="1" applyBorder="1" applyAlignment="1">
      <alignment horizontal="center" vertical="center" wrapText="1"/>
    </xf>
    <xf numFmtId="4" fontId="10" fillId="2" borderId="30" xfId="0" applyNumberFormat="1" applyFont="1" applyFill="1" applyBorder="1" applyAlignment="1">
      <alignment horizontal="center" vertical="center" wrapText="1"/>
    </xf>
    <xf numFmtId="4" fontId="10" fillId="2" borderId="20" xfId="0" applyNumberFormat="1" applyFont="1" applyFill="1" applyBorder="1" applyAlignment="1">
      <alignment horizontal="center" vertical="center" wrapText="1"/>
    </xf>
    <xf numFmtId="4" fontId="10" fillId="2" borderId="45" xfId="0" applyNumberFormat="1" applyFont="1" applyFill="1" applyBorder="1" applyAlignment="1">
      <alignment horizontal="center" vertical="center" wrapText="1"/>
    </xf>
    <xf numFmtId="4" fontId="10" fillId="2" borderId="46" xfId="0" applyNumberFormat="1" applyFont="1" applyFill="1" applyBorder="1" applyAlignment="1">
      <alignment horizontal="center" vertical="center"/>
    </xf>
    <xf numFmtId="4" fontId="10" fillId="2" borderId="17" xfId="0" applyNumberFormat="1" applyFont="1" applyFill="1" applyBorder="1" applyAlignment="1">
      <alignment horizontal="left" vertical="center" wrapText="1"/>
    </xf>
    <xf numFmtId="4" fontId="10" fillId="2" borderId="47" xfId="0" applyNumberFormat="1" applyFont="1" applyFill="1" applyBorder="1" applyAlignment="1">
      <alignment horizontal="center" vertical="center" wrapText="1"/>
    </xf>
    <xf numFmtId="4" fontId="10" fillId="2" borderId="46"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4" fontId="10" fillId="2" borderId="10" xfId="0" applyNumberFormat="1" applyFont="1" applyFill="1" applyBorder="1" applyAlignment="1">
      <alignment horizontal="center" vertical="center" wrapText="1"/>
    </xf>
    <xf numFmtId="4" fontId="10" fillId="2" borderId="48" xfId="0" applyNumberFormat="1" applyFont="1" applyFill="1" applyBorder="1" applyAlignment="1">
      <alignment horizontal="center" vertical="center" wrapText="1"/>
    </xf>
    <xf numFmtId="4" fontId="10" fillId="2" borderId="49" xfId="0" applyNumberFormat="1" applyFont="1" applyFill="1" applyBorder="1" applyAlignment="1">
      <alignment horizontal="center" vertical="center" wrapText="1"/>
    </xf>
    <xf numFmtId="4" fontId="12" fillId="2" borderId="43" xfId="0" applyNumberFormat="1" applyFont="1" applyFill="1" applyBorder="1" applyAlignment="1">
      <alignment horizontal="right" vertical="center"/>
    </xf>
    <xf numFmtId="4" fontId="12" fillId="2" borderId="44" xfId="0" applyNumberFormat="1" applyFont="1" applyFill="1" applyBorder="1" applyAlignment="1">
      <alignment horizontal="right" vertical="center" wrapText="1"/>
    </xf>
    <xf numFmtId="4" fontId="12" fillId="2" borderId="18" xfId="0" applyNumberFormat="1" applyFont="1" applyFill="1" applyBorder="1" applyAlignment="1">
      <alignment horizontal="center" vertical="center" wrapText="1"/>
    </xf>
    <xf numFmtId="4" fontId="12" fillId="2" borderId="43" xfId="0" applyNumberFormat="1" applyFont="1" applyFill="1" applyBorder="1" applyAlignment="1">
      <alignment horizontal="center" vertical="center" wrapText="1"/>
    </xf>
    <xf numFmtId="4" fontId="12" fillId="2" borderId="29" xfId="0" applyNumberFormat="1" applyFont="1" applyFill="1" applyBorder="1" applyAlignment="1">
      <alignment horizontal="center" vertical="center" wrapText="1"/>
    </xf>
    <xf numFmtId="4" fontId="12" fillId="2" borderId="30" xfId="0" applyNumberFormat="1" applyFont="1" applyFill="1" applyBorder="1" applyAlignment="1">
      <alignment horizontal="center" vertical="center" wrapText="1"/>
    </xf>
    <xf numFmtId="4" fontId="12" fillId="2" borderId="20" xfId="0" applyNumberFormat="1" applyFont="1" applyFill="1" applyBorder="1" applyAlignment="1">
      <alignment horizontal="center" vertical="center" wrapText="1"/>
    </xf>
    <xf numFmtId="4" fontId="12" fillId="2" borderId="45" xfId="0" applyNumberFormat="1" applyFont="1" applyFill="1" applyBorder="1" applyAlignment="1">
      <alignment horizontal="center" vertical="center" wrapText="1"/>
    </xf>
    <xf numFmtId="4" fontId="12" fillId="2" borderId="50" xfId="0" applyNumberFormat="1" applyFont="1" applyFill="1" applyBorder="1" applyAlignment="1">
      <alignment horizontal="center" vertical="center" wrapText="1"/>
    </xf>
    <xf numFmtId="165" fontId="2" fillId="0" borderId="0" xfId="0" applyNumberFormat="1" applyFont="1"/>
    <xf numFmtId="4" fontId="12" fillId="2" borderId="43" xfId="0" applyNumberFormat="1" applyFont="1" applyFill="1" applyBorder="1" applyAlignment="1">
      <alignment horizontal="center" vertical="center"/>
    </xf>
    <xf numFmtId="4" fontId="12" fillId="2" borderId="51" xfId="0" applyNumberFormat="1" applyFont="1" applyFill="1" applyBorder="1" applyAlignment="1">
      <alignment horizontal="right" vertical="center" wrapText="1"/>
    </xf>
    <xf numFmtId="4" fontId="12" fillId="2" borderId="19" xfId="0" applyNumberFormat="1" applyFont="1" applyFill="1" applyBorder="1" applyAlignment="1">
      <alignment horizontal="center" vertical="center" wrapText="1"/>
    </xf>
    <xf numFmtId="4" fontId="12" fillId="2" borderId="52" xfId="0" applyNumberFormat="1" applyFont="1" applyFill="1" applyBorder="1" applyAlignment="1">
      <alignment horizontal="center" vertical="center" wrapText="1"/>
    </xf>
    <xf numFmtId="4" fontId="12" fillId="2" borderId="11" xfId="0" applyNumberFormat="1" applyFont="1" applyFill="1" applyBorder="1" applyAlignment="1">
      <alignment horizontal="center" vertical="center" wrapText="1"/>
    </xf>
    <xf numFmtId="4" fontId="12" fillId="2" borderId="12" xfId="0" applyNumberFormat="1" applyFont="1" applyFill="1" applyBorder="1" applyAlignment="1">
      <alignment horizontal="center" vertical="center" wrapText="1"/>
    </xf>
    <xf numFmtId="4" fontId="12" fillId="2" borderId="13" xfId="0" applyNumberFormat="1" applyFont="1" applyFill="1" applyBorder="1" applyAlignment="1">
      <alignment horizontal="center" vertical="center" wrapText="1"/>
    </xf>
    <xf numFmtId="4" fontId="12" fillId="2" borderId="53" xfId="0" applyNumberFormat="1" applyFont="1" applyFill="1" applyBorder="1" applyAlignment="1">
      <alignment horizontal="center" vertical="center" wrapText="1"/>
    </xf>
    <xf numFmtId="4" fontId="12" fillId="2" borderId="54" xfId="0" applyNumberFormat="1" applyFont="1" applyFill="1" applyBorder="1" applyAlignment="1">
      <alignment horizontal="center" vertical="center" wrapText="1"/>
    </xf>
    <xf numFmtId="4" fontId="12" fillId="2" borderId="55" xfId="0" applyNumberFormat="1" applyFont="1" applyFill="1" applyBorder="1" applyAlignment="1">
      <alignment horizontal="center" vertical="center"/>
    </xf>
    <xf numFmtId="4" fontId="12" fillId="2" borderId="56" xfId="0" applyNumberFormat="1" applyFont="1" applyFill="1" applyBorder="1" applyAlignment="1">
      <alignment horizontal="right" vertical="center" wrapText="1"/>
    </xf>
    <xf numFmtId="4" fontId="12" fillId="2" borderId="21" xfId="0" applyNumberFormat="1" applyFont="1" applyFill="1" applyBorder="1" applyAlignment="1">
      <alignment horizontal="center" vertical="center" wrapText="1"/>
    </xf>
    <xf numFmtId="4" fontId="12" fillId="2" borderId="57" xfId="0" applyNumberFormat="1" applyFont="1" applyFill="1" applyBorder="1" applyAlignment="1">
      <alignment horizontal="center" vertical="center" wrapText="1"/>
    </xf>
    <xf numFmtId="4" fontId="12" fillId="2" borderId="14" xfId="0" applyNumberFormat="1" applyFont="1" applyFill="1" applyBorder="1" applyAlignment="1">
      <alignment horizontal="center" vertical="center" wrapText="1"/>
    </xf>
    <xf numFmtId="4" fontId="12" fillId="2" borderId="15" xfId="0" applyNumberFormat="1" applyFont="1" applyFill="1" applyBorder="1" applyAlignment="1">
      <alignment horizontal="center" vertical="center" wrapText="1"/>
    </xf>
    <xf numFmtId="4" fontId="12" fillId="2" borderId="16" xfId="0" applyNumberFormat="1" applyFont="1" applyFill="1" applyBorder="1" applyAlignment="1">
      <alignment horizontal="center" vertical="center" wrapText="1"/>
    </xf>
    <xf numFmtId="4" fontId="12" fillId="2" borderId="58" xfId="0" applyNumberFormat="1" applyFont="1" applyFill="1" applyBorder="1" applyAlignment="1">
      <alignment horizontal="center" vertical="center" wrapText="1"/>
    </xf>
    <xf numFmtId="4" fontId="12" fillId="2" borderId="59" xfId="0" applyNumberFormat="1" applyFont="1" applyFill="1" applyBorder="1" applyAlignment="1">
      <alignment horizontal="center" vertical="center" wrapText="1"/>
    </xf>
    <xf numFmtId="4" fontId="10" fillId="2" borderId="17" xfId="0" applyNumberFormat="1" applyFont="1" applyFill="1" applyBorder="1" applyAlignment="1">
      <alignment wrapText="1"/>
    </xf>
    <xf numFmtId="4" fontId="12" fillId="2" borderId="51" xfId="0" applyNumberFormat="1" applyFont="1" applyFill="1" applyBorder="1" applyAlignment="1">
      <alignment horizontal="right" wrapText="1"/>
    </xf>
    <xf numFmtId="4" fontId="13" fillId="0" borderId="0" xfId="0" applyNumberFormat="1" applyFont="1"/>
    <xf numFmtId="4" fontId="10" fillId="2" borderId="60" xfId="0" applyNumberFormat="1" applyFont="1" applyFill="1" applyBorder="1" applyAlignment="1">
      <alignment horizontal="center" vertical="center" wrapText="1"/>
    </xf>
    <xf numFmtId="4" fontId="10" fillId="2" borderId="61" xfId="0" applyNumberFormat="1" applyFont="1" applyFill="1" applyBorder="1" applyAlignment="1">
      <alignment horizontal="left" vertical="center" wrapText="1"/>
    </xf>
    <xf numFmtId="165" fontId="10" fillId="2" borderId="61" xfId="0" applyNumberFormat="1" applyFont="1" applyFill="1" applyBorder="1" applyAlignment="1">
      <alignment horizontal="center" vertical="center" wrapText="1"/>
    </xf>
    <xf numFmtId="165" fontId="10" fillId="2" borderId="60" xfId="0" applyNumberFormat="1" applyFont="1" applyFill="1" applyBorder="1" applyAlignment="1">
      <alignment horizontal="center" vertical="center" wrapText="1"/>
    </xf>
    <xf numFmtId="165" fontId="10" fillId="2" borderId="62" xfId="0" applyNumberFormat="1" applyFont="1" applyFill="1" applyBorder="1" applyAlignment="1">
      <alignment horizontal="center" vertical="center" wrapText="1"/>
    </xf>
    <xf numFmtId="165" fontId="10" fillId="2" borderId="63" xfId="0" applyNumberFormat="1" applyFont="1" applyFill="1" applyBorder="1" applyAlignment="1">
      <alignment horizontal="center" vertical="center" wrapText="1"/>
    </xf>
    <xf numFmtId="165" fontId="10" fillId="2" borderId="35" xfId="0" applyNumberFormat="1" applyFont="1" applyFill="1" applyBorder="1" applyAlignment="1">
      <alignment horizontal="center" vertical="center" wrapText="1"/>
    </xf>
    <xf numFmtId="165" fontId="10" fillId="2" borderId="64" xfId="0" applyNumberFormat="1" applyFont="1" applyFill="1" applyBorder="1" applyAlignment="1">
      <alignment horizontal="center" vertical="center" wrapText="1"/>
    </xf>
    <xf numFmtId="165" fontId="10" fillId="2" borderId="65" xfId="0" applyNumberFormat="1" applyFont="1" applyFill="1" applyBorder="1" applyAlignment="1">
      <alignment horizontal="center" vertical="center" wrapText="1"/>
    </xf>
    <xf numFmtId="165" fontId="15" fillId="2" borderId="60" xfId="0" applyNumberFormat="1" applyFont="1" applyFill="1" applyBorder="1" applyAlignment="1">
      <alignment horizontal="center" vertical="center" wrapText="1"/>
    </xf>
    <xf numFmtId="4" fontId="10" fillId="2" borderId="66" xfId="0" applyNumberFormat="1" applyFont="1" applyFill="1" applyBorder="1" applyAlignment="1">
      <alignment horizontal="center" vertical="center" wrapText="1"/>
    </xf>
    <xf numFmtId="4" fontId="10" fillId="2" borderId="67" xfId="0" applyNumberFormat="1" applyFont="1" applyFill="1" applyBorder="1" applyAlignment="1">
      <alignment horizontal="center" vertical="center" wrapText="1"/>
    </xf>
    <xf numFmtId="4" fontId="10" fillId="2" borderId="68" xfId="0" applyNumberFormat="1" applyFont="1" applyFill="1" applyBorder="1" applyAlignment="1">
      <alignment horizontal="center" vertical="center" wrapText="1"/>
    </xf>
    <xf numFmtId="4" fontId="10" fillId="2" borderId="69" xfId="0" applyNumberFormat="1" applyFont="1" applyFill="1" applyBorder="1" applyAlignment="1">
      <alignment horizontal="center" vertical="center" wrapText="1"/>
    </xf>
    <xf numFmtId="4" fontId="10" fillId="2" borderId="70" xfId="0" applyNumberFormat="1" applyFont="1" applyFill="1" applyBorder="1" applyAlignment="1">
      <alignment horizontal="center" vertical="center" wrapText="1"/>
    </xf>
    <xf numFmtId="4" fontId="10" fillId="2" borderId="71" xfId="0" applyNumberFormat="1" applyFont="1" applyFill="1" applyBorder="1" applyAlignment="1">
      <alignment horizontal="center" vertical="center" wrapText="1"/>
    </xf>
    <xf numFmtId="4" fontId="10" fillId="2" borderId="72" xfId="0" applyNumberFormat="1" applyFont="1" applyFill="1" applyBorder="1" applyAlignment="1">
      <alignment horizontal="center" vertical="center" wrapText="1"/>
    </xf>
    <xf numFmtId="4" fontId="15" fillId="2" borderId="66" xfId="0" applyNumberFormat="1" applyFont="1" applyFill="1" applyBorder="1" applyAlignment="1">
      <alignment horizontal="center" vertical="center" wrapText="1"/>
    </xf>
    <xf numFmtId="165" fontId="3" fillId="0" borderId="0" xfId="0" applyNumberFormat="1" applyFont="1"/>
    <xf numFmtId="4" fontId="15" fillId="2" borderId="46" xfId="0" applyNumberFormat="1" applyFont="1" applyFill="1" applyBorder="1" applyAlignment="1">
      <alignment horizontal="center" vertical="center" wrapText="1"/>
    </xf>
    <xf numFmtId="4" fontId="10" fillId="2" borderId="47" xfId="0" applyNumberFormat="1" applyFont="1" applyFill="1" applyBorder="1" applyAlignment="1">
      <alignment horizontal="left" vertical="center" wrapText="1"/>
    </xf>
    <xf numFmtId="0" fontId="13" fillId="0" borderId="0" xfId="0" applyFont="1" applyAlignment="1">
      <alignment vertical="center"/>
    </xf>
    <xf numFmtId="4" fontId="6" fillId="2" borderId="52" xfId="0" applyNumberFormat="1" applyFont="1" applyFill="1" applyBorder="1" applyAlignment="1">
      <alignment horizontal="center" vertical="center" wrapText="1"/>
    </xf>
    <xf numFmtId="4" fontId="6" fillId="2" borderId="19" xfId="0" applyNumberFormat="1" applyFont="1" applyFill="1" applyBorder="1" applyAlignment="1">
      <alignment horizontal="right" vertical="center" wrapText="1"/>
    </xf>
    <xf numFmtId="4" fontId="6" fillId="2" borderId="19" xfId="0" applyNumberFormat="1" applyFont="1" applyFill="1" applyBorder="1" applyAlignment="1">
      <alignment horizontal="center" vertical="center" wrapText="1"/>
    </xf>
    <xf numFmtId="4" fontId="6" fillId="2" borderId="11" xfId="0" applyNumberFormat="1" applyFont="1" applyFill="1" applyBorder="1" applyAlignment="1">
      <alignment horizontal="center" vertical="center" wrapText="1"/>
    </xf>
    <xf numFmtId="4" fontId="6" fillId="2" borderId="12" xfId="0" applyNumberFormat="1" applyFont="1" applyFill="1" applyBorder="1" applyAlignment="1">
      <alignment horizontal="center" vertical="center" wrapText="1"/>
    </xf>
    <xf numFmtId="4" fontId="6" fillId="2" borderId="13" xfId="0" applyNumberFormat="1" applyFont="1" applyFill="1" applyBorder="1" applyAlignment="1">
      <alignment horizontal="center" vertical="center" wrapText="1"/>
    </xf>
    <xf numFmtId="4" fontId="6" fillId="2" borderId="53" xfId="0" applyNumberFormat="1" applyFont="1" applyFill="1" applyBorder="1" applyAlignment="1">
      <alignment horizontal="center" vertical="center" wrapText="1"/>
    </xf>
    <xf numFmtId="4" fontId="6" fillId="2" borderId="54" xfId="0" applyNumberFormat="1" applyFont="1" applyFill="1" applyBorder="1" applyAlignment="1">
      <alignment horizontal="center" vertical="center" wrapText="1"/>
    </xf>
    <xf numFmtId="4" fontId="6" fillId="2" borderId="21" xfId="0" applyNumberFormat="1" applyFont="1" applyFill="1" applyBorder="1" applyAlignment="1">
      <alignment horizontal="right" vertical="center" wrapText="1"/>
    </xf>
    <xf numFmtId="4" fontId="6" fillId="2" borderId="21" xfId="0" applyNumberFormat="1" applyFont="1" applyFill="1" applyBorder="1" applyAlignment="1">
      <alignment horizontal="center" vertical="center" wrapText="1"/>
    </xf>
    <xf numFmtId="4" fontId="6" fillId="2" borderId="57" xfId="0" applyNumberFormat="1" applyFont="1" applyFill="1" applyBorder="1" applyAlignment="1">
      <alignment horizontal="center" vertical="center" wrapText="1"/>
    </xf>
    <xf numFmtId="4" fontId="6" fillId="2" borderId="14" xfId="0" applyNumberFormat="1" applyFont="1" applyFill="1" applyBorder="1" applyAlignment="1">
      <alignment horizontal="center" vertical="center" wrapText="1"/>
    </xf>
    <xf numFmtId="4" fontId="6" fillId="2" borderId="15" xfId="0" applyNumberFormat="1" applyFont="1" applyFill="1" applyBorder="1" applyAlignment="1">
      <alignment horizontal="center" vertical="center" wrapText="1"/>
    </xf>
    <xf numFmtId="4" fontId="6" fillId="2" borderId="16" xfId="0" applyNumberFormat="1" applyFont="1" applyFill="1" applyBorder="1" applyAlignment="1">
      <alignment horizontal="center" vertical="center" wrapText="1"/>
    </xf>
    <xf numFmtId="4" fontId="6" fillId="2" borderId="58" xfId="0" applyNumberFormat="1" applyFont="1" applyFill="1" applyBorder="1" applyAlignment="1">
      <alignment horizontal="center" vertical="center" wrapText="1"/>
    </xf>
    <xf numFmtId="4" fontId="6" fillId="2" borderId="59" xfId="0" applyNumberFormat="1" applyFont="1" applyFill="1" applyBorder="1" applyAlignment="1">
      <alignment horizontal="center" vertical="center" wrapText="1"/>
    </xf>
    <xf numFmtId="4" fontId="6" fillId="2" borderId="73" xfId="0" applyNumberFormat="1" applyFont="1" applyFill="1" applyBorder="1" applyAlignment="1">
      <alignment horizontal="right" vertical="center" wrapText="1"/>
    </xf>
    <xf numFmtId="4" fontId="6" fillId="2" borderId="73" xfId="0" applyNumberFormat="1" applyFont="1" applyFill="1" applyBorder="1" applyAlignment="1">
      <alignment horizontal="center" vertical="center" wrapText="1"/>
    </xf>
    <xf numFmtId="4" fontId="6" fillId="2" borderId="74" xfId="0" applyNumberFormat="1" applyFont="1" applyFill="1" applyBorder="1" applyAlignment="1">
      <alignment horizontal="center" vertical="center" wrapText="1"/>
    </xf>
    <xf numFmtId="4" fontId="6" fillId="2" borderId="75" xfId="0" applyNumberFormat="1" applyFont="1" applyFill="1" applyBorder="1" applyAlignment="1">
      <alignment horizontal="center" vertical="center" wrapText="1"/>
    </xf>
    <xf numFmtId="4" fontId="6" fillId="2" borderId="76" xfId="0" applyNumberFormat="1" applyFont="1" applyFill="1" applyBorder="1" applyAlignment="1">
      <alignment horizontal="center" vertical="center" wrapText="1"/>
    </xf>
    <xf numFmtId="4" fontId="6" fillId="2" borderId="77" xfId="0" applyNumberFormat="1" applyFont="1" applyFill="1" applyBorder="1" applyAlignment="1">
      <alignment horizontal="center" vertical="center" wrapText="1"/>
    </xf>
    <xf numFmtId="4" fontId="6" fillId="2" borderId="78" xfId="0" applyNumberFormat="1" applyFont="1" applyFill="1" applyBorder="1" applyAlignment="1">
      <alignment horizontal="center" vertical="center" wrapText="1"/>
    </xf>
    <xf numFmtId="4" fontId="6" fillId="2" borderId="79" xfId="0" applyNumberFormat="1" applyFont="1" applyFill="1" applyBorder="1" applyAlignment="1">
      <alignment horizontal="center" vertical="center" wrapText="1"/>
    </xf>
    <xf numFmtId="4" fontId="10" fillId="2" borderId="37" xfId="0" applyNumberFormat="1" applyFont="1" applyFill="1" applyBorder="1" applyAlignment="1">
      <alignment horizontal="center" vertical="center"/>
    </xf>
    <xf numFmtId="4" fontId="10" fillId="2" borderId="38" xfId="0" applyNumberFormat="1" applyFont="1" applyFill="1" applyBorder="1" applyAlignment="1">
      <alignment horizontal="center" vertical="center"/>
    </xf>
    <xf numFmtId="4" fontId="10" fillId="2" borderId="39" xfId="0" applyNumberFormat="1" applyFont="1" applyFill="1" applyBorder="1" applyAlignment="1">
      <alignment horizontal="center" vertical="center"/>
    </xf>
    <xf numFmtId="4" fontId="10" fillId="2" borderId="40" xfId="0" applyNumberFormat="1" applyFont="1" applyFill="1" applyBorder="1" applyAlignment="1">
      <alignment horizontal="center" vertical="center"/>
    </xf>
    <xf numFmtId="4" fontId="10" fillId="2" borderId="41" xfId="0" applyNumberFormat="1" applyFont="1" applyFill="1" applyBorder="1" applyAlignment="1">
      <alignment horizontal="center" vertical="center"/>
    </xf>
    <xf numFmtId="4" fontId="10" fillId="2" borderId="42" xfId="0" applyNumberFormat="1" applyFont="1" applyFill="1" applyBorder="1" applyAlignment="1">
      <alignment horizontal="center" vertical="center"/>
    </xf>
    <xf numFmtId="4" fontId="10" fillId="0" borderId="0" xfId="0" applyNumberFormat="1" applyFont="1" applyAlignment="1">
      <alignment horizontal="center" vertical="center"/>
    </xf>
    <xf numFmtId="4" fontId="10" fillId="0" borderId="29" xfId="0" applyNumberFormat="1" applyFont="1" applyBorder="1" applyAlignment="1" applyProtection="1">
      <alignment horizontal="center" vertical="center" wrapText="1"/>
      <protection locked="0"/>
    </xf>
    <xf numFmtId="4" fontId="10" fillId="0" borderId="30" xfId="0" applyNumberFormat="1" applyFont="1" applyBorder="1" applyAlignment="1" applyProtection="1">
      <alignment horizontal="center" vertical="center" wrapText="1"/>
      <protection locked="0"/>
    </xf>
    <xf numFmtId="4" fontId="10" fillId="0" borderId="20" xfId="0" applyNumberFormat="1" applyFont="1" applyBorder="1" applyAlignment="1" applyProtection="1">
      <alignment horizontal="center" vertical="center" wrapText="1"/>
      <protection locked="0"/>
    </xf>
    <xf numFmtId="4" fontId="10" fillId="0" borderId="18" xfId="0" applyNumberFormat="1" applyFont="1" applyBorder="1" applyAlignment="1" applyProtection="1">
      <alignment horizontal="center" vertical="center" wrapText="1"/>
      <protection locked="0"/>
    </xf>
    <xf numFmtId="4" fontId="10" fillId="0" borderId="50" xfId="0" applyNumberFormat="1" applyFont="1" applyBorder="1" applyAlignment="1" applyProtection="1">
      <alignment horizontal="center" vertical="center" wrapText="1"/>
      <protection locked="0"/>
    </xf>
    <xf numFmtId="4" fontId="10" fillId="0" borderId="43" xfId="0" applyNumberFormat="1" applyFont="1" applyBorder="1" applyAlignment="1" applyProtection="1">
      <alignment horizontal="center" vertical="center" wrapText="1"/>
      <protection locked="0"/>
    </xf>
    <xf numFmtId="4" fontId="10" fillId="2" borderId="47" xfId="0" applyNumberFormat="1" applyFont="1" applyFill="1" applyBorder="1" applyAlignment="1">
      <alignment horizontal="left" wrapText="1"/>
    </xf>
    <xf numFmtId="4" fontId="6" fillId="0" borderId="52" xfId="0" applyNumberFormat="1" applyFont="1" applyBorder="1" applyAlignment="1" applyProtection="1">
      <alignment horizontal="center" vertical="center" wrapText="1"/>
      <protection locked="0"/>
    </xf>
    <xf numFmtId="4" fontId="6" fillId="0" borderId="11" xfId="0" applyNumberFormat="1" applyFont="1" applyBorder="1" applyAlignment="1" applyProtection="1">
      <alignment horizontal="center" vertical="center" wrapText="1"/>
      <protection locked="0"/>
    </xf>
    <xf numFmtId="4" fontId="6" fillId="0" borderId="13" xfId="0" applyNumberFormat="1" applyFont="1" applyBorder="1" applyAlignment="1" applyProtection="1">
      <alignment horizontal="center" vertical="center" wrapText="1"/>
      <protection locked="0"/>
    </xf>
    <xf numFmtId="4" fontId="6" fillId="0" borderId="19" xfId="0" applyNumberFormat="1" applyFont="1" applyBorder="1" applyAlignment="1" applyProtection="1">
      <alignment horizontal="center" vertical="center" wrapText="1"/>
      <protection locked="0"/>
    </xf>
    <xf numFmtId="4" fontId="6" fillId="0" borderId="54" xfId="0" applyNumberFormat="1" applyFont="1" applyBorder="1" applyAlignment="1" applyProtection="1">
      <alignment horizontal="center" vertical="center" wrapText="1"/>
      <protection locked="0"/>
    </xf>
    <xf numFmtId="4" fontId="6" fillId="3" borderId="12" xfId="0" applyNumberFormat="1" applyFont="1" applyFill="1" applyBorder="1" applyAlignment="1" applyProtection="1">
      <alignment horizontal="center" vertical="center" wrapText="1"/>
      <protection locked="0"/>
    </xf>
    <xf numFmtId="4" fontId="6" fillId="3" borderId="13" xfId="0" applyNumberFormat="1" applyFont="1" applyFill="1" applyBorder="1" applyAlignment="1" applyProtection="1">
      <alignment horizontal="center" vertical="center" wrapText="1"/>
      <protection locked="0"/>
    </xf>
    <xf numFmtId="4" fontId="6" fillId="3" borderId="11" xfId="0" applyNumberFormat="1" applyFont="1" applyFill="1" applyBorder="1" applyAlignment="1" applyProtection="1">
      <alignment horizontal="center" vertical="center" wrapText="1"/>
      <protection locked="0"/>
    </xf>
    <xf numFmtId="4" fontId="6" fillId="3" borderId="19" xfId="0" applyNumberFormat="1" applyFont="1" applyFill="1" applyBorder="1" applyAlignment="1" applyProtection="1">
      <alignment horizontal="center" vertical="center" wrapText="1"/>
      <protection locked="0"/>
    </xf>
    <xf numFmtId="4" fontId="12" fillId="2" borderId="21" xfId="0" applyNumberFormat="1" applyFont="1" applyFill="1" applyBorder="1" applyAlignment="1">
      <alignment horizontal="right" wrapText="1"/>
    </xf>
    <xf numFmtId="4" fontId="12" fillId="2" borderId="80" xfId="0" applyNumberFormat="1" applyFont="1" applyFill="1" applyBorder="1" applyAlignment="1">
      <alignment horizontal="right" wrapText="1"/>
    </xf>
    <xf numFmtId="4" fontId="10" fillId="3" borderId="8" xfId="0" applyNumberFormat="1" applyFont="1" applyFill="1" applyBorder="1" applyAlignment="1" applyProtection="1">
      <alignment horizontal="center" vertical="center" wrapText="1"/>
      <protection locked="0"/>
    </xf>
    <xf numFmtId="4" fontId="10" fillId="3" borderId="9" xfId="0" applyNumberFormat="1" applyFont="1" applyFill="1" applyBorder="1" applyAlignment="1" applyProtection="1">
      <alignment horizontal="center" vertical="center" wrapText="1"/>
      <protection locked="0"/>
    </xf>
    <xf numFmtId="4" fontId="10" fillId="3" borderId="10" xfId="0" applyNumberFormat="1" applyFont="1" applyFill="1" applyBorder="1" applyAlignment="1" applyProtection="1">
      <alignment horizontal="center" vertical="center" wrapText="1"/>
      <protection locked="0"/>
    </xf>
    <xf numFmtId="4" fontId="10" fillId="3" borderId="47" xfId="0" applyNumberFormat="1" applyFont="1" applyFill="1" applyBorder="1" applyAlignment="1" applyProtection="1">
      <alignment horizontal="center" vertical="center" wrapText="1"/>
      <protection locked="0"/>
    </xf>
    <xf numFmtId="4" fontId="10" fillId="0" borderId="49" xfId="0" applyNumberFormat="1" applyFont="1" applyBorder="1" applyAlignment="1" applyProtection="1">
      <alignment horizontal="center" vertical="center" wrapText="1"/>
      <protection locked="0"/>
    </xf>
    <xf numFmtId="4" fontId="10" fillId="0" borderId="10" xfId="0" applyNumberFormat="1" applyFont="1" applyBorder="1" applyAlignment="1" applyProtection="1">
      <alignment horizontal="center" vertical="center" wrapText="1"/>
      <protection locked="0"/>
    </xf>
    <xf numFmtId="4" fontId="10" fillId="3" borderId="46" xfId="0" applyNumberFormat="1" applyFont="1" applyFill="1" applyBorder="1" applyAlignment="1" applyProtection="1">
      <alignment horizontal="center" vertical="center" wrapText="1"/>
      <protection locked="0"/>
    </xf>
    <xf numFmtId="4" fontId="12" fillId="2" borderId="52" xfId="0" applyNumberFormat="1" applyFont="1" applyFill="1" applyBorder="1" applyAlignment="1">
      <alignment horizontal="center" vertical="center"/>
    </xf>
    <xf numFmtId="4" fontId="12" fillId="2" borderId="19" xfId="0" applyNumberFormat="1" applyFont="1" applyFill="1" applyBorder="1" applyAlignment="1">
      <alignment horizontal="right" wrapText="1"/>
    </xf>
    <xf numFmtId="4" fontId="6" fillId="3" borderId="52" xfId="0" applyNumberFormat="1" applyFont="1" applyFill="1" applyBorder="1" applyAlignment="1" applyProtection="1">
      <alignment horizontal="center" vertical="center" wrapText="1"/>
      <protection locked="0"/>
    </xf>
    <xf numFmtId="4" fontId="12" fillId="2" borderId="57" xfId="0" applyNumberFormat="1" applyFont="1" applyFill="1" applyBorder="1" applyAlignment="1">
      <alignment horizontal="center" vertical="center"/>
    </xf>
    <xf numFmtId="4" fontId="6" fillId="3" borderId="14" xfId="0" applyNumberFormat="1" applyFont="1" applyFill="1" applyBorder="1" applyAlignment="1" applyProtection="1">
      <alignment horizontal="center" vertical="center" wrapText="1"/>
      <protection locked="0"/>
    </xf>
    <xf numFmtId="4" fontId="6" fillId="3" borderId="15" xfId="0" applyNumberFormat="1" applyFont="1" applyFill="1" applyBorder="1" applyAlignment="1" applyProtection="1">
      <alignment horizontal="center" vertical="center" wrapText="1"/>
      <protection locked="0"/>
    </xf>
    <xf numFmtId="4" fontId="6" fillId="3" borderId="16" xfId="0" applyNumberFormat="1" applyFont="1" applyFill="1" applyBorder="1" applyAlignment="1" applyProtection="1">
      <alignment horizontal="center" vertical="center" wrapText="1"/>
      <protection locked="0"/>
    </xf>
    <xf numFmtId="4" fontId="6" fillId="3" borderId="21" xfId="0" applyNumberFormat="1" applyFont="1" applyFill="1" applyBorder="1" applyAlignment="1" applyProtection="1">
      <alignment horizontal="center" vertical="center" wrapText="1"/>
      <protection locked="0"/>
    </xf>
    <xf numFmtId="4" fontId="6" fillId="0" borderId="59" xfId="0" applyNumberFormat="1" applyFont="1" applyBorder="1" applyAlignment="1" applyProtection="1">
      <alignment horizontal="center" vertical="center" wrapText="1"/>
      <protection locked="0"/>
    </xf>
    <xf numFmtId="4" fontId="6" fillId="0" borderId="16" xfId="0" applyNumberFormat="1" applyFont="1" applyBorder="1" applyAlignment="1" applyProtection="1">
      <alignment horizontal="center" vertical="center" wrapText="1"/>
      <protection locked="0"/>
    </xf>
    <xf numFmtId="4" fontId="6" fillId="3" borderId="57" xfId="0" applyNumberFormat="1" applyFont="1" applyFill="1" applyBorder="1" applyAlignment="1" applyProtection="1">
      <alignment horizontal="center" vertical="center" wrapText="1"/>
      <protection locked="0"/>
    </xf>
    <xf numFmtId="4" fontId="12" fillId="0" borderId="11" xfId="0" applyNumberFormat="1" applyFont="1" applyBorder="1" applyAlignment="1" applyProtection="1">
      <alignment horizontal="center" vertical="center" wrapText="1"/>
      <protection locked="0"/>
    </xf>
    <xf numFmtId="4" fontId="12" fillId="0" borderId="12" xfId="0" applyNumberFormat="1" applyFont="1" applyBorder="1" applyAlignment="1" applyProtection="1">
      <alignment horizontal="center" vertical="center" wrapText="1"/>
      <protection locked="0"/>
    </xf>
    <xf numFmtId="4" fontId="12" fillId="0" borderId="13" xfId="0" applyNumberFormat="1" applyFont="1" applyBorder="1" applyAlignment="1" applyProtection="1">
      <alignment horizontal="center" vertical="center" wrapText="1"/>
      <protection locked="0"/>
    </xf>
    <xf numFmtId="4" fontId="12" fillId="0" borderId="19" xfId="0" applyNumberFormat="1" applyFont="1" applyBorder="1" applyAlignment="1" applyProtection="1">
      <alignment horizontal="center" vertical="center" wrapText="1"/>
      <protection locked="0"/>
    </xf>
    <xf numFmtId="4" fontId="12" fillId="0" borderId="54" xfId="0" applyNumberFormat="1" applyFont="1" applyBorder="1" applyAlignment="1" applyProtection="1">
      <alignment horizontal="center" vertical="center" wrapText="1"/>
      <protection locked="0"/>
    </xf>
    <xf numFmtId="4" fontId="12" fillId="0" borderId="52" xfId="0" applyNumberFormat="1" applyFont="1" applyBorder="1" applyAlignment="1" applyProtection="1">
      <alignment horizontal="center" vertical="center" wrapText="1"/>
      <protection locked="0"/>
    </xf>
    <xf numFmtId="4" fontId="12" fillId="0" borderId="14" xfId="0" applyNumberFormat="1" applyFont="1" applyBorder="1" applyAlignment="1" applyProtection="1">
      <alignment horizontal="center" vertical="center" wrapText="1"/>
      <protection locked="0"/>
    </xf>
    <xf numFmtId="4" fontId="12" fillId="0" borderId="15" xfId="0" applyNumberFormat="1" applyFont="1" applyBorder="1" applyAlignment="1" applyProtection="1">
      <alignment horizontal="center" vertical="center" wrapText="1"/>
      <protection locked="0"/>
    </xf>
    <xf numFmtId="4" fontId="12" fillId="0" borderId="16" xfId="0" applyNumberFormat="1" applyFont="1" applyBorder="1" applyAlignment="1" applyProtection="1">
      <alignment horizontal="center" vertical="center" wrapText="1"/>
      <protection locked="0"/>
    </xf>
    <xf numFmtId="4" fontId="12" fillId="0" borderId="21" xfId="0" applyNumberFormat="1" applyFont="1" applyBorder="1" applyAlignment="1" applyProtection="1">
      <alignment horizontal="center" vertical="center" wrapText="1"/>
      <protection locked="0"/>
    </xf>
    <xf numFmtId="4" fontId="12" fillId="0" borderId="59" xfId="0" applyNumberFormat="1" applyFont="1" applyBorder="1" applyAlignment="1" applyProtection="1">
      <alignment horizontal="center" vertical="center" wrapText="1"/>
      <protection locked="0"/>
    </xf>
    <xf numFmtId="4" fontId="12" fillId="0" borderId="57" xfId="0" applyNumberFormat="1" applyFont="1" applyBorder="1" applyAlignment="1" applyProtection="1">
      <alignment horizontal="center" vertical="center" wrapText="1"/>
      <protection locked="0"/>
    </xf>
    <xf numFmtId="4" fontId="12" fillId="3" borderId="54" xfId="0" applyNumberFormat="1" applyFont="1" applyFill="1" applyBorder="1" applyAlignment="1" applyProtection="1">
      <alignment horizontal="center" vertical="center" wrapText="1"/>
      <protection locked="0"/>
    </xf>
    <xf numFmtId="4" fontId="12" fillId="3" borderId="13" xfId="0" applyNumberFormat="1" applyFont="1" applyFill="1" applyBorder="1" applyAlignment="1" applyProtection="1">
      <alignment horizontal="center" vertical="center" wrapText="1"/>
      <protection locked="0"/>
    </xf>
    <xf numFmtId="4" fontId="12" fillId="2" borderId="81" xfId="0" applyNumberFormat="1" applyFont="1" applyFill="1" applyBorder="1" applyAlignment="1">
      <alignment horizontal="center" vertical="center"/>
    </xf>
    <xf numFmtId="4" fontId="12" fillId="2" borderId="22" xfId="0" applyNumberFormat="1" applyFont="1" applyFill="1" applyBorder="1" applyAlignment="1">
      <alignment horizontal="right" wrapText="1"/>
    </xf>
    <xf numFmtId="4" fontId="12" fillId="2" borderId="22" xfId="0" applyNumberFormat="1" applyFont="1" applyFill="1" applyBorder="1" applyAlignment="1">
      <alignment horizontal="center" vertical="center" wrapText="1"/>
    </xf>
    <xf numFmtId="4" fontId="12" fillId="2" borderId="81" xfId="0" applyNumberFormat="1" applyFont="1" applyFill="1" applyBorder="1" applyAlignment="1">
      <alignment horizontal="center" vertical="center" wrapText="1"/>
    </xf>
    <xf numFmtId="4" fontId="12" fillId="0" borderId="31" xfId="0" applyNumberFormat="1" applyFont="1" applyBorder="1" applyAlignment="1" applyProtection="1">
      <alignment horizontal="center" vertical="center" wrapText="1"/>
      <protection locked="0"/>
    </xf>
    <xf numFmtId="4" fontId="12" fillId="0" borderId="23" xfId="0" applyNumberFormat="1" applyFont="1" applyBorder="1" applyAlignment="1" applyProtection="1">
      <alignment horizontal="center" vertical="center" wrapText="1"/>
      <protection locked="0"/>
    </xf>
    <xf numFmtId="4" fontId="12" fillId="0" borderId="24" xfId="0" applyNumberFormat="1" applyFont="1" applyBorder="1" applyAlignment="1" applyProtection="1">
      <alignment horizontal="center" vertical="center" wrapText="1"/>
      <protection locked="0"/>
    </xf>
    <xf numFmtId="4" fontId="12" fillId="0" borderId="22" xfId="0" applyNumberFormat="1" applyFont="1" applyBorder="1" applyAlignment="1" applyProtection="1">
      <alignment horizontal="center" vertical="center" wrapText="1"/>
      <protection locked="0"/>
    </xf>
    <xf numFmtId="4" fontId="12" fillId="3" borderId="82" xfId="0" applyNumberFormat="1" applyFont="1" applyFill="1" applyBorder="1" applyAlignment="1" applyProtection="1">
      <alignment horizontal="center" vertical="center" wrapText="1"/>
      <protection locked="0"/>
    </xf>
    <xf numFmtId="4" fontId="12" fillId="3" borderId="24" xfId="0" applyNumberFormat="1" applyFont="1" applyFill="1" applyBorder="1" applyAlignment="1" applyProtection="1">
      <alignment horizontal="center" vertical="center" wrapText="1"/>
      <protection locked="0"/>
    </xf>
    <xf numFmtId="4" fontId="12" fillId="0" borderId="81" xfId="0" applyNumberFormat="1" applyFont="1" applyBorder="1" applyAlignment="1" applyProtection="1">
      <alignment horizontal="center" vertical="center" wrapText="1"/>
      <protection locked="0"/>
    </xf>
    <xf numFmtId="4" fontId="10" fillId="2" borderId="57" xfId="0" applyNumberFormat="1" applyFont="1" applyFill="1" applyBorder="1" applyAlignment="1">
      <alignment horizontal="center" vertical="center"/>
    </xf>
    <xf numFmtId="4" fontId="10" fillId="2" borderId="21" xfId="0" applyNumberFormat="1" applyFont="1" applyFill="1" applyBorder="1" applyAlignment="1">
      <alignment horizontal="left" wrapText="1"/>
    </xf>
    <xf numFmtId="4" fontId="10" fillId="2" borderId="21"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0" borderId="14" xfId="0" applyNumberFormat="1" applyFont="1" applyBorder="1" applyAlignment="1" applyProtection="1">
      <alignment horizontal="center" vertical="center" wrapText="1"/>
      <protection locked="0"/>
    </xf>
    <xf numFmtId="4" fontId="10" fillId="0" borderId="15" xfId="0" applyNumberFormat="1" applyFont="1" applyBorder="1" applyAlignment="1" applyProtection="1">
      <alignment horizontal="center" vertical="center" wrapText="1"/>
      <protection locked="0"/>
    </xf>
    <xf numFmtId="4" fontId="10" fillId="0" borderId="16" xfId="0" applyNumberFormat="1" applyFont="1" applyBorder="1" applyAlignment="1" applyProtection="1">
      <alignment horizontal="center" vertical="center" wrapText="1"/>
      <protection locked="0"/>
    </xf>
    <xf numFmtId="4" fontId="10" fillId="0" borderId="21" xfId="0" applyNumberFormat="1" applyFont="1" applyBorder="1" applyAlignment="1" applyProtection="1">
      <alignment horizontal="center" vertical="center" wrapText="1"/>
      <protection locked="0"/>
    </xf>
    <xf numFmtId="4" fontId="10" fillId="3" borderId="59" xfId="0" applyNumberFormat="1" applyFont="1" applyFill="1" applyBorder="1" applyAlignment="1" applyProtection="1">
      <alignment horizontal="center" vertical="center" wrapText="1"/>
      <protection locked="0"/>
    </xf>
    <xf numFmtId="4" fontId="10" fillId="3" borderId="16" xfId="0" applyNumberFormat="1" applyFont="1" applyFill="1" applyBorder="1" applyAlignment="1" applyProtection="1">
      <alignment horizontal="center" vertical="center" wrapText="1"/>
      <protection locked="0"/>
    </xf>
    <xf numFmtId="4" fontId="10" fillId="0" borderId="57" xfId="0" applyNumberFormat="1" applyFont="1" applyBorder="1" applyAlignment="1" applyProtection="1">
      <alignment horizontal="center" vertical="center" wrapText="1"/>
      <protection locked="0"/>
    </xf>
    <xf numFmtId="0" fontId="13" fillId="0" borderId="0" xfId="0" applyFont="1" applyAlignment="1">
      <alignment wrapText="1"/>
    </xf>
    <xf numFmtId="4" fontId="6" fillId="2" borderId="43" xfId="0" applyNumberFormat="1" applyFont="1" applyFill="1" applyBorder="1" applyAlignment="1">
      <alignment horizontal="center" vertical="center"/>
    </xf>
    <xf numFmtId="4" fontId="6" fillId="2" borderId="18" xfId="0" applyNumberFormat="1" applyFont="1" applyFill="1" applyBorder="1" applyAlignment="1">
      <alignment horizontal="right" vertical="center" wrapText="1"/>
    </xf>
    <xf numFmtId="4" fontId="6" fillId="2" borderId="18" xfId="0" applyNumberFormat="1" applyFont="1" applyFill="1" applyBorder="1" applyAlignment="1">
      <alignment horizontal="center" vertical="center" wrapText="1"/>
    </xf>
    <xf numFmtId="4" fontId="6" fillId="2" borderId="43" xfId="0" applyNumberFormat="1" applyFont="1" applyFill="1" applyBorder="1" applyAlignment="1">
      <alignment horizontal="center" vertical="center" wrapText="1"/>
    </xf>
    <xf numFmtId="4" fontId="6" fillId="0" borderId="29" xfId="0" applyNumberFormat="1" applyFont="1" applyBorder="1" applyAlignment="1" applyProtection="1">
      <alignment horizontal="center" vertical="center" wrapText="1"/>
      <protection locked="0"/>
    </xf>
    <xf numFmtId="4" fontId="6" fillId="0" borderId="30" xfId="0" applyNumberFormat="1" applyFont="1" applyBorder="1" applyAlignment="1" applyProtection="1">
      <alignment horizontal="center" vertical="center" wrapText="1"/>
      <protection locked="0"/>
    </xf>
    <xf numFmtId="4" fontId="6" fillId="0" borderId="20" xfId="0" applyNumberFormat="1" applyFont="1" applyBorder="1" applyAlignment="1" applyProtection="1">
      <alignment horizontal="center" vertical="center" wrapText="1"/>
      <protection locked="0"/>
    </xf>
    <xf numFmtId="4" fontId="6" fillId="0" borderId="18" xfId="0" applyNumberFormat="1" applyFont="1" applyBorder="1" applyAlignment="1" applyProtection="1">
      <alignment horizontal="center" vertical="center" wrapText="1"/>
      <protection locked="0"/>
    </xf>
    <xf numFmtId="4" fontId="6" fillId="3" borderId="50" xfId="0" applyNumberFormat="1" applyFont="1" applyFill="1" applyBorder="1" applyAlignment="1" applyProtection="1">
      <alignment horizontal="center" vertical="center" wrapText="1"/>
      <protection locked="0"/>
    </xf>
    <xf numFmtId="4" fontId="6" fillId="3" borderId="20" xfId="0" applyNumberFormat="1" applyFont="1" applyFill="1" applyBorder="1" applyAlignment="1" applyProtection="1">
      <alignment horizontal="center" vertical="center" wrapText="1"/>
      <protection locked="0"/>
    </xf>
    <xf numFmtId="4" fontId="6" fillId="0" borderId="43" xfId="0" applyNumberFormat="1" applyFont="1" applyBorder="1" applyAlignment="1" applyProtection="1">
      <alignment horizontal="center" vertical="center" wrapText="1"/>
      <protection locked="0"/>
    </xf>
    <xf numFmtId="4" fontId="6" fillId="2" borderId="52" xfId="0" applyNumberFormat="1" applyFont="1" applyFill="1" applyBorder="1" applyAlignment="1">
      <alignment horizontal="center" vertical="center"/>
    </xf>
    <xf numFmtId="4" fontId="6" fillId="2" borderId="19" xfId="0" applyNumberFormat="1" applyFont="1" applyFill="1" applyBorder="1" applyAlignment="1">
      <alignment horizontal="right" wrapText="1"/>
    </xf>
    <xf numFmtId="4" fontId="6" fillId="2" borderId="57" xfId="0" applyNumberFormat="1" applyFont="1" applyFill="1" applyBorder="1" applyAlignment="1">
      <alignment horizontal="center" vertical="center"/>
    </xf>
    <xf numFmtId="4" fontId="6" fillId="2" borderId="21" xfId="0" applyNumberFormat="1" applyFont="1" applyFill="1" applyBorder="1" applyAlignment="1">
      <alignment horizontal="right" wrapText="1"/>
    </xf>
    <xf numFmtId="4" fontId="6" fillId="0" borderId="14" xfId="0" applyNumberFormat="1" applyFont="1" applyBorder="1" applyAlignment="1" applyProtection="1">
      <alignment horizontal="center" vertical="center" wrapText="1"/>
      <protection locked="0"/>
    </xf>
    <xf numFmtId="4" fontId="6" fillId="0" borderId="15" xfId="0" applyNumberFormat="1" applyFont="1" applyBorder="1" applyAlignment="1" applyProtection="1">
      <alignment horizontal="center" vertical="center" wrapText="1"/>
      <protection locked="0"/>
    </xf>
    <xf numFmtId="4" fontId="6" fillId="0" borderId="21" xfId="0" applyNumberFormat="1" applyFont="1" applyBorder="1" applyAlignment="1" applyProtection="1">
      <alignment horizontal="center" vertical="center" wrapText="1"/>
      <protection locked="0"/>
    </xf>
    <xf numFmtId="4" fontId="6" fillId="3" borderId="59" xfId="0" applyNumberFormat="1" applyFont="1" applyFill="1" applyBorder="1" applyAlignment="1" applyProtection="1">
      <alignment horizontal="center" vertical="center" wrapText="1"/>
      <protection locked="0"/>
    </xf>
    <xf numFmtId="4" fontId="6" fillId="0" borderId="57" xfId="0" applyNumberFormat="1" applyFont="1" applyBorder="1" applyAlignment="1" applyProtection="1">
      <alignment horizontal="center" vertical="center" wrapText="1"/>
      <protection locked="0"/>
    </xf>
    <xf numFmtId="165" fontId="10" fillId="2" borderId="37" xfId="0" applyNumberFormat="1" applyFont="1" applyFill="1" applyBorder="1" applyAlignment="1">
      <alignment horizontal="center" vertical="center"/>
    </xf>
    <xf numFmtId="165" fontId="10" fillId="0" borderId="83" xfId="0" applyNumberFormat="1" applyFont="1" applyBorder="1" applyAlignment="1">
      <alignment horizontal="center" vertical="center" wrapText="1"/>
    </xf>
    <xf numFmtId="165" fontId="10" fillId="0" borderId="0" xfId="0" applyNumberFormat="1" applyFont="1" applyAlignment="1">
      <alignment horizontal="center" vertical="center" wrapText="1"/>
    </xf>
    <xf numFmtId="4" fontId="10" fillId="2" borderId="51" xfId="0" applyNumberFormat="1" applyFont="1" applyFill="1" applyBorder="1" applyAlignment="1">
      <alignment horizontal="left" vertical="center" wrapText="1"/>
    </xf>
    <xf numFmtId="165" fontId="10" fillId="2" borderId="19" xfId="0" applyNumberFormat="1" applyFont="1" applyFill="1" applyBorder="1" applyAlignment="1">
      <alignment horizontal="center" vertical="center" wrapText="1"/>
    </xf>
    <xf numFmtId="4" fontId="10" fillId="2" borderId="52" xfId="0" applyNumberFormat="1" applyFont="1" applyFill="1" applyBorder="1" applyAlignment="1">
      <alignment horizontal="center" vertical="center" wrapText="1"/>
    </xf>
    <xf numFmtId="4" fontId="10" fillId="2" borderId="11" xfId="0" applyNumberFormat="1" applyFont="1" applyFill="1" applyBorder="1" applyAlignment="1">
      <alignment horizontal="center" vertical="center" wrapText="1"/>
    </xf>
    <xf numFmtId="4" fontId="10" fillId="2" borderId="12" xfId="0" applyNumberFormat="1" applyFont="1" applyFill="1" applyBorder="1" applyAlignment="1">
      <alignment horizontal="center" vertical="center" wrapText="1"/>
    </xf>
    <xf numFmtId="4" fontId="10" fillId="2" borderId="13" xfId="0" applyNumberFormat="1" applyFont="1" applyFill="1" applyBorder="1" applyAlignment="1">
      <alignment horizontal="center" vertical="center" wrapText="1"/>
    </xf>
    <xf numFmtId="4" fontId="10" fillId="2" borderId="19" xfId="0" applyNumberFormat="1" applyFont="1" applyFill="1" applyBorder="1" applyAlignment="1">
      <alignment horizontal="center" vertical="center" wrapText="1"/>
    </xf>
    <xf numFmtId="4" fontId="10" fillId="2" borderId="54" xfId="0" applyNumberFormat="1" applyFont="1" applyFill="1" applyBorder="1" applyAlignment="1">
      <alignment horizontal="center" vertical="center" wrapText="1"/>
    </xf>
    <xf numFmtId="165" fontId="6" fillId="0" borderId="19" xfId="0" applyNumberFormat="1" applyFont="1" applyBorder="1" applyAlignment="1" applyProtection="1">
      <alignment horizontal="center" vertical="center" wrapText="1"/>
      <protection locked="0"/>
    </xf>
    <xf numFmtId="165" fontId="6" fillId="0" borderId="83" xfId="0" applyNumberFormat="1" applyFont="1" applyBorder="1" applyAlignment="1">
      <alignment horizontal="center" vertical="center" wrapText="1"/>
    </xf>
    <xf numFmtId="165" fontId="6" fillId="0" borderId="0" xfId="0" applyNumberFormat="1" applyFont="1" applyAlignment="1">
      <alignment horizontal="center" vertical="center" wrapText="1"/>
    </xf>
    <xf numFmtId="165" fontId="10" fillId="2" borderId="47" xfId="0" applyNumberFormat="1" applyFont="1" applyFill="1" applyBorder="1" applyAlignment="1">
      <alignment horizontal="center" vertical="center" wrapText="1"/>
    </xf>
    <xf numFmtId="165" fontId="10" fillId="3" borderId="47" xfId="0" applyNumberFormat="1" applyFont="1" applyFill="1" applyBorder="1" applyAlignment="1" applyProtection="1">
      <alignment horizontal="center" vertical="center" wrapText="1"/>
      <protection locked="0"/>
    </xf>
    <xf numFmtId="165" fontId="10" fillId="3" borderId="83" xfId="0" applyNumberFormat="1" applyFont="1" applyFill="1" applyBorder="1" applyAlignment="1">
      <alignment horizontal="center" vertical="center" wrapText="1"/>
    </xf>
    <xf numFmtId="165" fontId="6" fillId="3" borderId="83" xfId="0" applyNumberFormat="1" applyFont="1" applyFill="1" applyBorder="1" applyAlignment="1">
      <alignment horizontal="center" vertical="center" wrapText="1"/>
    </xf>
    <xf numFmtId="165" fontId="6" fillId="0" borderId="21" xfId="0" applyNumberFormat="1" applyFont="1" applyBorder="1" applyAlignment="1" applyProtection="1">
      <alignment horizontal="center" vertical="center" wrapText="1"/>
      <protection locked="0"/>
    </xf>
    <xf numFmtId="165" fontId="6" fillId="3" borderId="19" xfId="0" applyNumberFormat="1" applyFont="1" applyFill="1" applyBorder="1" applyAlignment="1" applyProtection="1">
      <alignment horizontal="center" vertical="center" wrapText="1"/>
      <protection locked="0"/>
    </xf>
    <xf numFmtId="165" fontId="6" fillId="3" borderId="21" xfId="0" applyNumberFormat="1" applyFont="1" applyFill="1" applyBorder="1" applyAlignment="1" applyProtection="1">
      <alignment horizontal="center" vertical="center" wrapText="1"/>
      <protection locked="0"/>
    </xf>
    <xf numFmtId="165" fontId="6" fillId="0" borderId="22" xfId="0" applyNumberFormat="1" applyFont="1" applyBorder="1" applyAlignment="1" applyProtection="1">
      <alignment horizontal="center" vertical="center" wrapText="1"/>
      <protection locked="0"/>
    </xf>
    <xf numFmtId="4" fontId="6" fillId="2" borderId="81" xfId="0" applyNumberFormat="1" applyFont="1" applyFill="1" applyBorder="1" applyAlignment="1">
      <alignment horizontal="center" vertical="center" wrapText="1"/>
    </xf>
    <xf numFmtId="4" fontId="6" fillId="2" borderId="31" xfId="0" applyNumberFormat="1" applyFont="1" applyFill="1" applyBorder="1" applyAlignment="1">
      <alignment horizontal="center" vertical="center" wrapText="1"/>
    </xf>
    <xf numFmtId="4" fontId="6" fillId="2" borderId="23" xfId="0" applyNumberFormat="1" applyFont="1" applyFill="1" applyBorder="1" applyAlignment="1">
      <alignment horizontal="center" vertical="center" wrapText="1"/>
    </xf>
    <xf numFmtId="4" fontId="6" fillId="2" borderId="24" xfId="0" applyNumberFormat="1" applyFont="1" applyFill="1" applyBorder="1" applyAlignment="1">
      <alignment horizontal="center" vertical="center" wrapText="1"/>
    </xf>
    <xf numFmtId="4" fontId="6" fillId="2" borderId="22" xfId="0" applyNumberFormat="1" applyFont="1" applyFill="1" applyBorder="1" applyAlignment="1">
      <alignment horizontal="center" vertical="center" wrapText="1"/>
    </xf>
    <xf numFmtId="4" fontId="6" fillId="2" borderId="82" xfId="0" applyNumberFormat="1" applyFont="1" applyFill="1" applyBorder="1" applyAlignment="1">
      <alignment horizontal="center" vertical="center" wrapText="1"/>
    </xf>
    <xf numFmtId="165" fontId="10" fillId="0" borderId="21" xfId="0" applyNumberFormat="1" applyFont="1" applyBorder="1" applyAlignment="1" applyProtection="1">
      <alignment horizontal="center" vertical="center" wrapText="1"/>
      <protection locked="0"/>
    </xf>
    <xf numFmtId="4" fontId="10" fillId="2" borderId="14" xfId="0" applyNumberFormat="1" applyFont="1" applyFill="1" applyBorder="1" applyAlignment="1">
      <alignment horizontal="center" vertical="center" wrapText="1"/>
    </xf>
    <xf numFmtId="4" fontId="10" fillId="2" borderId="15" xfId="0" applyNumberFormat="1" applyFont="1" applyFill="1" applyBorder="1" applyAlignment="1">
      <alignment horizontal="center" vertical="center" wrapText="1"/>
    </xf>
    <xf numFmtId="4" fontId="10" fillId="2" borderId="16" xfId="0" applyNumberFormat="1" applyFont="1" applyFill="1" applyBorder="1" applyAlignment="1">
      <alignment horizontal="center" vertical="center" wrapText="1"/>
    </xf>
    <xf numFmtId="4" fontId="10" fillId="2" borderId="59" xfId="0" applyNumberFormat="1" applyFont="1" applyFill="1" applyBorder="1" applyAlignment="1">
      <alignment horizontal="center" vertical="center" wrapText="1"/>
    </xf>
    <xf numFmtId="4" fontId="12" fillId="2" borderId="18" xfId="0" applyNumberFormat="1" applyFont="1" applyFill="1" applyBorder="1" applyAlignment="1">
      <alignment horizontal="right" vertical="center" wrapText="1"/>
    </xf>
    <xf numFmtId="165" fontId="6" fillId="0" borderId="18" xfId="0" applyNumberFormat="1" applyFont="1" applyBorder="1" applyAlignment="1" applyProtection="1">
      <alignment horizontal="center" vertical="center" wrapText="1"/>
      <protection locked="0"/>
    </xf>
    <xf numFmtId="4" fontId="6" fillId="2" borderId="29" xfId="0" applyNumberFormat="1" applyFont="1" applyFill="1" applyBorder="1" applyAlignment="1">
      <alignment horizontal="center" vertical="center" wrapText="1"/>
    </xf>
    <xf numFmtId="4" fontId="6" fillId="2" borderId="30" xfId="0" applyNumberFormat="1" applyFont="1" applyFill="1" applyBorder="1" applyAlignment="1">
      <alignment horizontal="center" vertical="center" wrapText="1"/>
    </xf>
    <xf numFmtId="4" fontId="6" fillId="2" borderId="20" xfId="0" applyNumberFormat="1" applyFont="1" applyFill="1" applyBorder="1" applyAlignment="1">
      <alignment horizontal="center" vertical="center" wrapText="1"/>
    </xf>
    <xf numFmtId="4" fontId="6" fillId="2" borderId="50" xfId="0" applyNumberFormat="1" applyFont="1" applyFill="1" applyBorder="1" applyAlignment="1">
      <alignment horizontal="center" vertical="center" wrapText="1"/>
    </xf>
    <xf numFmtId="4" fontId="12" fillId="2" borderId="21" xfId="0" applyNumberFormat="1" applyFont="1" applyFill="1" applyBorder="1" applyAlignment="1">
      <alignment horizontal="right" vertical="center" wrapText="1"/>
    </xf>
    <xf numFmtId="4" fontId="10" fillId="2" borderId="84" xfId="0" applyNumberFormat="1" applyFont="1" applyFill="1" applyBorder="1" applyAlignment="1">
      <alignment horizontal="center" vertical="center" wrapText="1"/>
    </xf>
    <xf numFmtId="4" fontId="10" fillId="2" borderId="85" xfId="0" applyNumberFormat="1" applyFont="1" applyFill="1" applyBorder="1" applyAlignment="1">
      <alignment horizontal="center" vertical="center" wrapText="1"/>
    </xf>
    <xf numFmtId="4" fontId="12" fillId="2" borderId="5" xfId="0" applyNumberFormat="1" applyFont="1" applyFill="1" applyBorder="1" applyAlignment="1">
      <alignment horizontal="center" vertical="center" wrapText="1"/>
    </xf>
    <xf numFmtId="4" fontId="12" fillId="2" borderId="6" xfId="0" applyNumberFormat="1" applyFont="1" applyFill="1" applyBorder="1" applyAlignment="1">
      <alignment horizontal="center" vertical="center" wrapText="1"/>
    </xf>
    <xf numFmtId="4" fontId="12" fillId="2" borderId="7" xfId="0" applyNumberFormat="1" applyFont="1" applyFill="1" applyBorder="1" applyAlignment="1">
      <alignment horizontal="center" vertical="center" wrapText="1"/>
    </xf>
    <xf numFmtId="4" fontId="10" fillId="2" borderId="86" xfId="0" applyNumberFormat="1" applyFont="1" applyFill="1" applyBorder="1" applyAlignment="1">
      <alignment horizontal="center" vertical="center" wrapText="1"/>
    </xf>
    <xf numFmtId="4" fontId="12" fillId="2" borderId="87" xfId="0" applyNumberFormat="1" applyFont="1" applyFill="1" applyBorder="1" applyAlignment="1">
      <alignment horizontal="center" vertical="center" wrapText="1"/>
    </xf>
    <xf numFmtId="4" fontId="12" fillId="2" borderId="6" xfId="0" applyNumberFormat="1" applyFont="1" applyFill="1" applyBorder="1" applyAlignment="1" applyProtection="1">
      <alignment horizontal="center" vertical="center" wrapText="1"/>
      <protection hidden="1"/>
    </xf>
    <xf numFmtId="4" fontId="12" fillId="2" borderId="7" xfId="0" applyNumberFormat="1" applyFont="1" applyFill="1" applyBorder="1" applyAlignment="1" applyProtection="1">
      <alignment horizontal="center" vertical="center" wrapText="1"/>
      <protection hidden="1"/>
    </xf>
    <xf numFmtId="4" fontId="14" fillId="2" borderId="86" xfId="0" applyNumberFormat="1"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18" xfId="0" applyFont="1" applyFill="1" applyBorder="1" applyAlignment="1">
      <alignment horizontal="left" vertical="center" wrapText="1"/>
    </xf>
    <xf numFmtId="2" fontId="10" fillId="2" borderId="88" xfId="0" applyNumberFormat="1" applyFont="1" applyFill="1" applyBorder="1" applyAlignment="1">
      <alignment horizontal="center" vertical="center" wrapText="1"/>
    </xf>
    <xf numFmtId="2" fontId="10" fillId="2" borderId="46" xfId="0" applyNumberFormat="1" applyFont="1" applyFill="1" applyBorder="1" applyAlignment="1">
      <alignment horizontal="center" vertical="center" wrapText="1"/>
    </xf>
    <xf numFmtId="2" fontId="10" fillId="2" borderId="89" xfId="0" applyNumberFormat="1" applyFont="1" applyFill="1" applyBorder="1" applyAlignment="1">
      <alignment horizontal="center" vertical="center" wrapText="1"/>
    </xf>
    <xf numFmtId="2" fontId="10" fillId="2" borderId="90" xfId="0" applyNumberFormat="1" applyFont="1" applyFill="1" applyBorder="1" applyAlignment="1">
      <alignment horizontal="center" vertical="center" wrapText="1"/>
    </xf>
    <xf numFmtId="2" fontId="10" fillId="2" borderId="91" xfId="0" applyNumberFormat="1" applyFont="1" applyFill="1" applyBorder="1" applyAlignment="1">
      <alignment horizontal="center" vertical="center" wrapText="1"/>
    </xf>
    <xf numFmtId="2" fontId="10" fillId="2" borderId="92" xfId="0" applyNumberFormat="1" applyFont="1" applyFill="1" applyBorder="1" applyAlignment="1">
      <alignment horizontal="center" vertical="center" wrapText="1"/>
    </xf>
    <xf numFmtId="2" fontId="10" fillId="2" borderId="10" xfId="0" applyNumberFormat="1" applyFont="1" applyFill="1" applyBorder="1" applyAlignment="1">
      <alignment horizontal="center" vertical="center" wrapText="1"/>
    </xf>
    <xf numFmtId="2" fontId="10" fillId="2" borderId="48" xfId="0" applyNumberFormat="1" applyFont="1" applyFill="1" applyBorder="1" applyAlignment="1">
      <alignment horizontal="center" vertical="center" wrapText="1"/>
    </xf>
    <xf numFmtId="2" fontId="6" fillId="2" borderId="93" xfId="0" applyNumberFormat="1" applyFont="1" applyFill="1" applyBorder="1" applyAlignment="1">
      <alignment horizontal="center" vertical="center" wrapText="1"/>
    </xf>
    <xf numFmtId="2" fontId="6" fillId="2" borderId="52" xfId="0" applyNumberFormat="1" applyFont="1" applyFill="1" applyBorder="1" applyAlignment="1">
      <alignment horizontal="center" vertical="center" wrapText="1"/>
    </xf>
    <xf numFmtId="2" fontId="6" fillId="0" borderId="94" xfId="0" applyNumberFormat="1" applyFont="1" applyBorder="1" applyAlignment="1" applyProtection="1">
      <alignment horizontal="center" vertical="center" wrapText="1"/>
      <protection locked="0"/>
    </xf>
    <xf numFmtId="2" fontId="6" fillId="0" borderId="95" xfId="0" applyNumberFormat="1" applyFont="1" applyBorder="1" applyAlignment="1" applyProtection="1">
      <alignment horizontal="center" vertical="center" wrapText="1"/>
      <protection locked="0"/>
    </xf>
    <xf numFmtId="2" fontId="6" fillId="0" borderId="43" xfId="0" applyNumberFormat="1" applyFont="1" applyBorder="1" applyAlignment="1" applyProtection="1">
      <alignment horizontal="center" vertical="center" wrapText="1"/>
      <protection locked="0"/>
    </xf>
    <xf numFmtId="2" fontId="6" fillId="2" borderId="53" xfId="0" applyNumberFormat="1" applyFont="1" applyFill="1" applyBorder="1" applyAlignment="1">
      <alignment horizontal="center" vertical="center" wrapText="1"/>
    </xf>
    <xf numFmtId="2" fontId="6" fillId="3" borderId="96" xfId="0" applyNumberFormat="1" applyFont="1" applyFill="1" applyBorder="1" applyAlignment="1" applyProtection="1">
      <alignment horizontal="center" vertical="center" wrapText="1"/>
      <protection locked="0"/>
    </xf>
    <xf numFmtId="2" fontId="6" fillId="3" borderId="20" xfId="0" applyNumberFormat="1" applyFont="1" applyFill="1" applyBorder="1" applyAlignment="1" applyProtection="1">
      <alignment horizontal="center" vertical="center" wrapText="1"/>
      <protection locked="0"/>
    </xf>
    <xf numFmtId="2" fontId="6" fillId="0" borderId="45" xfId="0" applyNumberFormat="1" applyFont="1" applyBorder="1" applyAlignment="1" applyProtection="1">
      <alignment horizontal="center" vertical="center" wrapText="1"/>
      <protection locked="0"/>
    </xf>
    <xf numFmtId="0" fontId="6" fillId="2" borderId="83" xfId="0" applyFont="1" applyFill="1" applyBorder="1" applyAlignment="1">
      <alignment horizontal="center" vertical="center"/>
    </xf>
    <xf numFmtId="2" fontId="6" fillId="2" borderId="97" xfId="0" applyNumberFormat="1" applyFont="1" applyFill="1" applyBorder="1" applyAlignment="1">
      <alignment horizontal="center" vertical="center" wrapText="1"/>
    </xf>
    <xf numFmtId="2" fontId="6" fillId="2" borderId="57" xfId="0" applyNumberFormat="1" applyFont="1" applyFill="1" applyBorder="1" applyAlignment="1">
      <alignment horizontal="center" vertical="center" wrapText="1"/>
    </xf>
    <xf numFmtId="2" fontId="6" fillId="0" borderId="98" xfId="0" applyNumberFormat="1" applyFont="1" applyBorder="1" applyAlignment="1" applyProtection="1">
      <alignment horizontal="center" vertical="center" wrapText="1"/>
      <protection locked="0"/>
    </xf>
    <xf numFmtId="2" fontId="6" fillId="0" borderId="99" xfId="0" applyNumberFormat="1" applyFont="1" applyBorder="1" applyAlignment="1" applyProtection="1">
      <alignment horizontal="center" vertical="center" wrapText="1"/>
      <protection locked="0"/>
    </xf>
    <xf numFmtId="2" fontId="6" fillId="0" borderId="55" xfId="0" applyNumberFormat="1" applyFont="1" applyBorder="1" applyAlignment="1" applyProtection="1">
      <alignment horizontal="center" vertical="center" wrapText="1"/>
      <protection locked="0"/>
    </xf>
    <xf numFmtId="2" fontId="6" fillId="3" borderId="100" xfId="0" applyNumberFormat="1" applyFont="1" applyFill="1" applyBorder="1" applyAlignment="1" applyProtection="1">
      <alignment horizontal="center" vertical="center" wrapText="1"/>
      <protection locked="0"/>
    </xf>
    <xf numFmtId="2" fontId="6" fillId="3" borderId="101" xfId="0" applyNumberFormat="1" applyFont="1" applyFill="1" applyBorder="1" applyAlignment="1" applyProtection="1">
      <alignment horizontal="center" vertical="center" wrapText="1"/>
      <protection locked="0"/>
    </xf>
    <xf numFmtId="2" fontId="6" fillId="0" borderId="102" xfId="0" applyNumberFormat="1" applyFont="1" applyBorder="1" applyAlignment="1" applyProtection="1">
      <alignment horizontal="center" vertical="center" wrapText="1"/>
      <protection locked="0"/>
    </xf>
    <xf numFmtId="0" fontId="6" fillId="2" borderId="47" xfId="0" applyFont="1" applyFill="1" applyBorder="1" applyAlignment="1">
      <alignment horizontal="center" vertical="center"/>
    </xf>
    <xf numFmtId="0" fontId="6" fillId="2" borderId="47" xfId="0" applyFont="1" applyFill="1" applyBorder="1" applyAlignment="1">
      <alignment horizontal="left" vertical="center" wrapText="1"/>
    </xf>
    <xf numFmtId="0" fontId="6" fillId="2" borderId="19" xfId="0" applyFont="1" applyFill="1" applyBorder="1" applyAlignment="1">
      <alignment horizontal="center" vertical="center"/>
    </xf>
    <xf numFmtId="0" fontId="6" fillId="2" borderId="19" xfId="0" applyFont="1" applyFill="1" applyBorder="1" applyAlignment="1">
      <alignment horizontal="left" vertical="center" wrapText="1"/>
    </xf>
    <xf numFmtId="2" fontId="6" fillId="0" borderId="96" xfId="0" applyNumberFormat="1" applyFont="1" applyBorder="1" applyAlignment="1" applyProtection="1">
      <alignment horizontal="center" vertical="center" wrapText="1"/>
      <protection locked="0"/>
    </xf>
    <xf numFmtId="2" fontId="6" fillId="0" borderId="20" xfId="0" applyNumberFormat="1" applyFont="1" applyBorder="1" applyAlignment="1" applyProtection="1">
      <alignment horizontal="center" vertical="center" wrapText="1"/>
      <protection locked="0"/>
    </xf>
    <xf numFmtId="0" fontId="6" fillId="2" borderId="21" xfId="0" applyFont="1" applyFill="1" applyBorder="1" applyAlignment="1">
      <alignment horizontal="center" vertical="center"/>
    </xf>
    <xf numFmtId="0" fontId="6" fillId="2" borderId="21" xfId="0" applyFont="1" applyFill="1" applyBorder="1" applyAlignment="1">
      <alignment horizontal="left" vertical="center" wrapText="1"/>
    </xf>
    <xf numFmtId="2" fontId="6" fillId="0" borderId="100" xfId="0" applyNumberFormat="1" applyFont="1" applyBorder="1" applyAlignment="1" applyProtection="1">
      <alignment horizontal="center" vertical="center" wrapText="1"/>
      <protection locked="0"/>
    </xf>
    <xf numFmtId="2" fontId="6" fillId="0" borderId="101" xfId="0" applyNumberFormat="1" applyFont="1" applyBorder="1" applyAlignment="1" applyProtection="1">
      <alignment horizontal="center" vertical="center" wrapText="1"/>
      <protection locked="0"/>
    </xf>
    <xf numFmtId="2" fontId="6" fillId="2" borderId="58" xfId="0" applyNumberFormat="1" applyFont="1" applyFill="1" applyBorder="1" applyAlignment="1">
      <alignment horizontal="center" vertical="center" wrapText="1"/>
    </xf>
    <xf numFmtId="0" fontId="6" fillId="2" borderId="33" xfId="0" applyFont="1" applyFill="1" applyBorder="1" applyAlignment="1">
      <alignment horizontal="center" vertical="center"/>
    </xf>
    <xf numFmtId="0" fontId="6" fillId="2" borderId="33" xfId="0" applyFont="1" applyFill="1" applyBorder="1" applyAlignment="1">
      <alignment horizontal="left" vertical="center" wrapText="1"/>
    </xf>
    <xf numFmtId="2" fontId="6" fillId="2" borderId="103" xfId="0" applyNumberFormat="1" applyFont="1" applyFill="1" applyBorder="1" applyAlignment="1">
      <alignment horizontal="center" vertical="center" wrapText="1"/>
    </xf>
    <xf numFmtId="2" fontId="6" fillId="2" borderId="32" xfId="0" applyNumberFormat="1" applyFont="1" applyFill="1" applyBorder="1" applyAlignment="1">
      <alignment horizontal="center" vertical="center" wrapText="1"/>
    </xf>
    <xf numFmtId="2" fontId="6" fillId="0" borderId="104" xfId="0" applyNumberFormat="1" applyFont="1" applyBorder="1" applyAlignment="1" applyProtection="1">
      <alignment horizontal="center" vertical="center" wrapText="1"/>
      <protection locked="0"/>
    </xf>
    <xf numFmtId="2" fontId="6" fillId="0" borderId="105" xfId="0" applyNumberFormat="1" applyFont="1" applyBorder="1" applyAlignment="1" applyProtection="1">
      <alignment horizontal="center" vertical="center" wrapText="1"/>
      <protection locked="0"/>
    </xf>
    <xf numFmtId="2" fontId="6" fillId="0" borderId="32" xfId="0" applyNumberFormat="1" applyFont="1" applyBorder="1" applyAlignment="1" applyProtection="1">
      <alignment horizontal="center" vertical="center" wrapText="1"/>
      <protection locked="0"/>
    </xf>
    <xf numFmtId="2" fontId="6" fillId="0" borderId="106" xfId="0" applyNumberFormat="1" applyFont="1" applyBorder="1" applyAlignment="1" applyProtection="1">
      <alignment horizontal="center" vertical="center" wrapText="1"/>
      <protection locked="0"/>
    </xf>
    <xf numFmtId="2" fontId="6" fillId="0" borderId="4" xfId="0" applyNumberFormat="1" applyFont="1" applyBorder="1" applyAlignment="1" applyProtection="1">
      <alignment horizontal="center" vertical="center" wrapText="1"/>
      <protection locked="0"/>
    </xf>
    <xf numFmtId="2" fontId="6" fillId="0" borderId="34" xfId="0" applyNumberFormat="1" applyFont="1" applyBorder="1" applyAlignment="1" applyProtection="1">
      <alignment horizontal="center" vertical="center" wrapText="1"/>
      <protection locked="0"/>
    </xf>
    <xf numFmtId="4" fontId="6" fillId="2" borderId="19" xfId="0" applyNumberFormat="1" applyFont="1" applyFill="1" applyBorder="1" applyAlignment="1">
      <alignment horizontal="left" wrapText="1"/>
    </xf>
    <xf numFmtId="2" fontId="6" fillId="2" borderId="107" xfId="0" applyNumberFormat="1" applyFont="1" applyFill="1" applyBorder="1" applyAlignment="1">
      <alignment horizontal="center" vertical="center" wrapText="1"/>
    </xf>
    <xf numFmtId="2" fontId="6" fillId="0" borderId="108" xfId="0" applyNumberFormat="1" applyFont="1" applyBorder="1" applyAlignment="1" applyProtection="1">
      <alignment horizontal="center" vertical="center" wrapText="1"/>
      <protection locked="0"/>
    </xf>
    <xf numFmtId="2" fontId="6" fillId="0" borderId="107" xfId="0" applyNumberFormat="1" applyFont="1" applyBorder="1" applyAlignment="1" applyProtection="1">
      <alignment horizontal="center" vertical="center" wrapText="1"/>
      <protection locked="0"/>
    </xf>
    <xf numFmtId="2" fontId="6" fillId="0" borderId="109" xfId="0" applyNumberFormat="1" applyFont="1" applyBorder="1" applyAlignment="1" applyProtection="1">
      <alignment horizontal="center" vertical="center" wrapText="1"/>
      <protection locked="0"/>
    </xf>
    <xf numFmtId="2" fontId="6" fillId="0" borderId="110" xfId="0" applyNumberFormat="1" applyFont="1" applyBorder="1" applyAlignment="1" applyProtection="1">
      <alignment horizontal="center" vertical="center" wrapText="1"/>
      <protection locked="0"/>
    </xf>
    <xf numFmtId="2" fontId="6" fillId="0" borderId="111" xfId="0" applyNumberFormat="1" applyFont="1" applyBorder="1" applyAlignment="1" applyProtection="1">
      <alignment horizontal="center" vertical="center" wrapText="1"/>
      <protection locked="0"/>
    </xf>
    <xf numFmtId="2" fontId="6" fillId="3" borderId="112" xfId="0" applyNumberFormat="1" applyFont="1" applyFill="1" applyBorder="1" applyAlignment="1" applyProtection="1">
      <alignment horizontal="center" vertical="center" wrapText="1"/>
      <protection locked="0"/>
    </xf>
    <xf numFmtId="2" fontId="6" fillId="3" borderId="51" xfId="0" applyNumberFormat="1" applyFont="1" applyFill="1" applyBorder="1" applyAlignment="1" applyProtection="1">
      <alignment horizontal="center" vertical="center" wrapText="1"/>
      <protection locked="0"/>
    </xf>
    <xf numFmtId="2" fontId="6" fillId="0" borderId="52" xfId="0" applyNumberFormat="1" applyFont="1" applyBorder="1" applyAlignment="1" applyProtection="1">
      <alignment horizontal="center" vertical="center" wrapText="1"/>
      <protection locked="0"/>
    </xf>
    <xf numFmtId="165" fontId="13" fillId="0" borderId="83" xfId="0" applyNumberFormat="1" applyFont="1" applyBorder="1"/>
    <xf numFmtId="2" fontId="6" fillId="2" borderId="55" xfId="0" applyNumberFormat="1" applyFont="1" applyFill="1" applyBorder="1" applyAlignment="1">
      <alignment horizontal="center" vertical="center" wrapText="1"/>
    </xf>
    <xf numFmtId="2" fontId="6" fillId="2" borderId="43" xfId="0" applyNumberFormat="1" applyFont="1" applyFill="1" applyBorder="1" applyAlignment="1">
      <alignment horizontal="center" vertical="center" wrapText="1"/>
    </xf>
    <xf numFmtId="2" fontId="6" fillId="3" borderId="13" xfId="0" applyNumberFormat="1" applyFont="1" applyFill="1" applyBorder="1" applyAlignment="1" applyProtection="1">
      <alignment horizontal="center" vertical="center" wrapText="1"/>
      <protection locked="0"/>
    </xf>
    <xf numFmtId="2" fontId="6" fillId="0" borderId="53" xfId="0" applyNumberFormat="1" applyFont="1" applyBorder="1" applyAlignment="1" applyProtection="1">
      <alignment horizontal="center" vertical="center" wrapText="1"/>
      <protection locked="0"/>
    </xf>
    <xf numFmtId="2" fontId="6" fillId="3" borderId="106" xfId="0" applyNumberFormat="1" applyFont="1" applyFill="1" applyBorder="1" applyAlignment="1" applyProtection="1">
      <alignment horizontal="center" vertical="center" wrapText="1"/>
      <protection locked="0"/>
    </xf>
    <xf numFmtId="2" fontId="6" fillId="3" borderId="4" xfId="0" applyNumberFormat="1" applyFont="1" applyFill="1" applyBorder="1" applyAlignment="1" applyProtection="1">
      <alignment horizontal="center" vertical="center" wrapText="1"/>
      <protection locked="0"/>
    </xf>
    <xf numFmtId="0" fontId="6" fillId="2" borderId="61" xfId="0" applyFont="1" applyFill="1" applyBorder="1" applyAlignment="1">
      <alignment horizontal="center" vertical="center"/>
    </xf>
    <xf numFmtId="0" fontId="6" fillId="2" borderId="61" xfId="0" applyFont="1" applyFill="1" applyBorder="1" applyAlignment="1">
      <alignment horizontal="left" vertical="center" wrapText="1"/>
    </xf>
    <xf numFmtId="2" fontId="6" fillId="2" borderId="113" xfId="0" applyNumberFormat="1" applyFont="1" applyFill="1" applyBorder="1" applyAlignment="1">
      <alignment horizontal="center" vertical="center" wrapText="1"/>
    </xf>
    <xf numFmtId="2" fontId="6" fillId="2" borderId="60" xfId="0" applyNumberFormat="1" applyFont="1" applyFill="1" applyBorder="1" applyAlignment="1">
      <alignment horizontal="center" vertical="center" wrapText="1"/>
    </xf>
    <xf numFmtId="2" fontId="6" fillId="0" borderId="114" xfId="0" applyNumberFormat="1" applyFont="1" applyBorder="1" applyAlignment="1" applyProtection="1">
      <alignment horizontal="center" vertical="center" wrapText="1"/>
      <protection locked="0"/>
    </xf>
    <xf numFmtId="2" fontId="6" fillId="0" borderId="115" xfId="0" applyNumberFormat="1" applyFont="1" applyBorder="1" applyAlignment="1" applyProtection="1">
      <alignment horizontal="center" vertical="center" wrapText="1"/>
      <protection locked="0"/>
    </xf>
    <xf numFmtId="2" fontId="6" fillId="0" borderId="60" xfId="0" applyNumberFormat="1" applyFont="1" applyBorder="1" applyAlignment="1" applyProtection="1">
      <alignment horizontal="center" vertical="center" wrapText="1"/>
      <protection locked="0"/>
    </xf>
    <xf numFmtId="2" fontId="6" fillId="3" borderId="116" xfId="0" applyNumberFormat="1" applyFont="1" applyFill="1" applyBorder="1" applyAlignment="1" applyProtection="1">
      <alignment horizontal="center" vertical="center" wrapText="1"/>
      <protection locked="0"/>
    </xf>
    <xf numFmtId="2" fontId="6" fillId="3" borderId="35" xfId="0" applyNumberFormat="1" applyFont="1" applyFill="1" applyBorder="1" applyAlignment="1" applyProtection="1">
      <alignment horizontal="center" vertical="center" wrapText="1"/>
      <protection locked="0"/>
    </xf>
    <xf numFmtId="2" fontId="6" fillId="0" borderId="64" xfId="0" applyNumberFormat="1" applyFont="1" applyBorder="1" applyAlignment="1" applyProtection="1">
      <alignment horizontal="center" vertical="center" wrapText="1"/>
      <protection locked="0"/>
    </xf>
    <xf numFmtId="4" fontId="10" fillId="2" borderId="117" xfId="0" applyNumberFormat="1" applyFont="1" applyFill="1" applyBorder="1" applyAlignment="1">
      <alignment horizontal="center" vertical="center"/>
    </xf>
    <xf numFmtId="4" fontId="10" fillId="2" borderId="118" xfId="0" applyNumberFormat="1" applyFont="1" applyFill="1" applyBorder="1" applyAlignment="1">
      <alignment horizontal="center" vertical="center"/>
    </xf>
    <xf numFmtId="4" fontId="10" fillId="2" borderId="118" xfId="0" applyNumberFormat="1" applyFont="1" applyFill="1" applyBorder="1" applyAlignment="1">
      <alignment horizontal="left" vertical="center" wrapText="1"/>
    </xf>
    <xf numFmtId="165" fontId="10" fillId="2" borderId="119" xfId="0" applyNumberFormat="1" applyFont="1" applyFill="1" applyBorder="1" applyAlignment="1">
      <alignment horizontal="center" vertical="center"/>
    </xf>
    <xf numFmtId="4" fontId="10" fillId="2" borderId="120" xfId="0" applyNumberFormat="1" applyFont="1" applyFill="1" applyBorder="1" applyAlignment="1">
      <alignment horizontal="center" vertical="center"/>
    </xf>
    <xf numFmtId="4" fontId="10" fillId="2" borderId="121" xfId="0" applyNumberFormat="1" applyFont="1" applyFill="1" applyBorder="1" applyAlignment="1">
      <alignment horizontal="center" vertical="center"/>
    </xf>
    <xf numFmtId="4" fontId="10" fillId="2" borderId="122" xfId="0" applyNumberFormat="1" applyFont="1" applyFill="1" applyBorder="1" applyAlignment="1">
      <alignment horizontal="center" vertical="center"/>
    </xf>
    <xf numFmtId="4" fontId="10" fillId="2" borderId="123" xfId="0" applyNumberFormat="1" applyFont="1" applyFill="1" applyBorder="1" applyAlignment="1">
      <alignment horizontal="center" vertical="center"/>
    </xf>
    <xf numFmtId="4" fontId="10" fillId="2" borderId="124" xfId="0" applyNumberFormat="1" applyFont="1" applyFill="1" applyBorder="1" applyAlignment="1">
      <alignment horizontal="center" vertical="center"/>
    </xf>
    <xf numFmtId="4" fontId="10" fillId="2" borderId="125" xfId="0" applyNumberFormat="1" applyFont="1" applyFill="1" applyBorder="1" applyAlignment="1">
      <alignment horizontal="center" vertical="center"/>
    </xf>
    <xf numFmtId="2" fontId="13" fillId="0" borderId="0" xfId="0" applyNumberFormat="1" applyFont="1"/>
    <xf numFmtId="165" fontId="6" fillId="0" borderId="19" xfId="0" applyNumberFormat="1" applyFont="1" applyBorder="1" applyAlignment="1" applyProtection="1">
      <alignment horizontal="center" vertical="center"/>
      <protection locked="0"/>
    </xf>
    <xf numFmtId="4" fontId="6" fillId="2" borderId="11" xfId="0" applyNumberFormat="1" applyFont="1" applyFill="1" applyBorder="1" applyAlignment="1">
      <alignment horizontal="center" vertical="center"/>
    </xf>
    <xf numFmtId="4" fontId="6" fillId="2" borderId="12" xfId="0" applyNumberFormat="1" applyFont="1" applyFill="1" applyBorder="1" applyAlignment="1">
      <alignment horizontal="center" vertical="center"/>
    </xf>
    <xf numFmtId="4" fontId="6" fillId="2" borderId="13" xfId="0" applyNumberFormat="1" applyFont="1" applyFill="1" applyBorder="1" applyAlignment="1">
      <alignment horizontal="center" vertical="center"/>
    </xf>
    <xf numFmtId="4" fontId="6" fillId="2" borderId="51" xfId="0" applyNumberFormat="1" applyFont="1" applyFill="1" applyBorder="1" applyAlignment="1">
      <alignment horizontal="center" vertical="center"/>
    </xf>
    <xf numFmtId="4" fontId="6" fillId="2" borderId="54" xfId="0" applyNumberFormat="1" applyFont="1" applyFill="1" applyBorder="1" applyAlignment="1">
      <alignment horizontal="center" vertical="center"/>
    </xf>
    <xf numFmtId="4" fontId="6" fillId="2" borderId="53" xfId="0" applyNumberFormat="1" applyFont="1" applyFill="1" applyBorder="1" applyAlignment="1">
      <alignment horizontal="center" vertical="center"/>
    </xf>
    <xf numFmtId="4" fontId="10" fillId="2" borderId="17" xfId="0" applyNumberFormat="1" applyFont="1" applyFill="1" applyBorder="1" applyAlignment="1">
      <alignment horizontal="center" vertical="center" wrapText="1"/>
    </xf>
    <xf numFmtId="4" fontId="6" fillId="2" borderId="51" xfId="0" applyNumberFormat="1" applyFont="1" applyFill="1" applyBorder="1" applyAlignment="1">
      <alignment horizontal="center" vertical="center" wrapText="1"/>
    </xf>
    <xf numFmtId="4" fontId="12" fillId="2" borderId="126" xfId="0" applyNumberFormat="1" applyFont="1" applyFill="1" applyBorder="1" applyAlignment="1">
      <alignment horizontal="center" vertical="center"/>
    </xf>
    <xf numFmtId="4" fontId="12" fillId="2" borderId="127" xfId="0" applyNumberFormat="1" applyFont="1" applyFill="1" applyBorder="1" applyAlignment="1">
      <alignment horizontal="right" vertical="center" wrapText="1"/>
    </xf>
    <xf numFmtId="4" fontId="6" fillId="2" borderId="127" xfId="0" applyNumberFormat="1" applyFont="1" applyFill="1" applyBorder="1" applyAlignment="1">
      <alignment horizontal="center" vertical="center" wrapText="1"/>
    </xf>
    <xf numFmtId="4" fontId="6" fillId="2" borderId="128" xfId="0" applyNumberFormat="1" applyFont="1" applyFill="1" applyBorder="1" applyAlignment="1">
      <alignment horizontal="center" vertical="center" wrapText="1"/>
    </xf>
    <xf numFmtId="165" fontId="10" fillId="2" borderId="18" xfId="0" applyNumberFormat="1" applyFont="1" applyFill="1" applyBorder="1" applyAlignment="1">
      <alignment horizontal="center" vertical="center" wrapText="1"/>
    </xf>
    <xf numFmtId="4" fontId="10" fillId="2" borderId="44" xfId="0" applyNumberFormat="1" applyFont="1" applyFill="1" applyBorder="1" applyAlignment="1">
      <alignment horizontal="center" vertical="center" wrapText="1"/>
    </xf>
    <xf numFmtId="4" fontId="10" fillId="2" borderId="50" xfId="0" applyNumberFormat="1" applyFont="1" applyFill="1" applyBorder="1" applyAlignment="1">
      <alignment horizontal="center" vertical="center" wrapText="1"/>
    </xf>
    <xf numFmtId="165" fontId="10" fillId="0" borderId="47" xfId="0" applyNumberFormat="1" applyFont="1" applyBorder="1" applyAlignment="1" applyProtection="1">
      <alignment horizontal="center" vertical="center" wrapText="1"/>
      <protection locked="0"/>
    </xf>
    <xf numFmtId="166" fontId="10" fillId="2" borderId="49" xfId="0" applyNumberFormat="1" applyFont="1" applyFill="1" applyBorder="1" applyAlignment="1">
      <alignment horizontal="center" vertical="center" wrapText="1"/>
    </xf>
    <xf numFmtId="166" fontId="10" fillId="2" borderId="10" xfId="0" applyNumberFormat="1" applyFont="1" applyFill="1" applyBorder="1" applyAlignment="1">
      <alignment horizontal="center" vertical="center" wrapText="1"/>
    </xf>
    <xf numFmtId="4" fontId="6" fillId="2" borderId="56" xfId="0" applyNumberFormat="1" applyFont="1" applyFill="1" applyBorder="1" applyAlignment="1">
      <alignment horizontal="center" vertical="center" wrapText="1"/>
    </xf>
    <xf numFmtId="4" fontId="12" fillId="2" borderId="4" xfId="0" applyNumberFormat="1" applyFont="1" applyFill="1" applyBorder="1" applyAlignment="1" applyProtection="1">
      <alignment horizontal="center" vertical="center" wrapText="1"/>
      <protection hidden="1"/>
    </xf>
    <xf numFmtId="4" fontId="12" fillId="2" borderId="22" xfId="0" applyNumberFormat="1" applyFont="1" applyFill="1" applyBorder="1" applyAlignment="1">
      <alignment horizontal="right" vertical="center" wrapText="1"/>
    </xf>
    <xf numFmtId="4" fontId="10" fillId="2" borderId="22" xfId="0" applyNumberFormat="1" applyFont="1" applyFill="1" applyBorder="1" applyAlignment="1">
      <alignment horizontal="center" vertical="center" wrapText="1"/>
    </xf>
    <xf numFmtId="4" fontId="10" fillId="2" borderId="81"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10"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center" vertical="center" wrapText="1"/>
    </xf>
    <xf numFmtId="4" fontId="10" fillId="2" borderId="127" xfId="0" applyNumberFormat="1" applyFont="1" applyFill="1" applyBorder="1" applyAlignment="1">
      <alignment horizontal="center" vertical="center" wrapText="1"/>
    </xf>
    <xf numFmtId="4" fontId="10" fillId="2" borderId="128" xfId="0" applyNumberFormat="1" applyFont="1" applyFill="1" applyBorder="1" applyAlignment="1">
      <alignment horizontal="center" vertical="center" wrapText="1"/>
    </xf>
    <xf numFmtId="4" fontId="10" fillId="2" borderId="82" xfId="0" applyNumberFormat="1" applyFont="1" applyFill="1" applyBorder="1" applyAlignment="1">
      <alignment horizontal="center" vertical="center" wrapText="1"/>
    </xf>
    <xf numFmtId="0" fontId="1" fillId="0" borderId="0" xfId="0" applyFont="1" applyAlignment="1">
      <alignment wrapText="1"/>
    </xf>
    <xf numFmtId="0" fontId="1" fillId="0" borderId="0" xfId="0" applyFont="1"/>
    <xf numFmtId="0" fontId="13" fillId="2" borderId="12" xfId="0" applyFont="1" applyFill="1" applyBorder="1"/>
    <xf numFmtId="4" fontId="13" fillId="2" borderId="12" xfId="0" applyNumberFormat="1" applyFont="1" applyFill="1" applyBorder="1"/>
    <xf numFmtId="0" fontId="57" fillId="0" borderId="0" xfId="1"/>
    <xf numFmtId="0" fontId="57" fillId="0" borderId="1" xfId="1" applyBorder="1" applyAlignment="1">
      <alignment horizontal="left"/>
    </xf>
    <xf numFmtId="0" fontId="57" fillId="0" borderId="1" xfId="1" applyBorder="1"/>
    <xf numFmtId="0" fontId="16" fillId="0" borderId="1" xfId="1" applyFont="1" applyBorder="1" applyAlignment="1">
      <alignment horizontal="left"/>
    </xf>
    <xf numFmtId="0" fontId="10" fillId="2" borderId="32" xfId="1" applyFont="1" applyFill="1" applyBorder="1" applyAlignment="1">
      <alignment horizontal="center" vertical="center"/>
    </xf>
    <xf numFmtId="0" fontId="10" fillId="2" borderId="129" xfId="1" applyFont="1" applyFill="1" applyBorder="1" applyAlignment="1">
      <alignment horizontal="center" vertical="center"/>
    </xf>
    <xf numFmtId="167" fontId="10" fillId="2" borderId="32" xfId="1" applyNumberFormat="1" applyFont="1" applyFill="1" applyBorder="1" applyAlignment="1">
      <alignment horizontal="center" vertical="center" wrapText="1"/>
    </xf>
    <xf numFmtId="3" fontId="10" fillId="2" borderId="86" xfId="1" applyNumberFormat="1" applyFont="1" applyFill="1" applyBorder="1" applyAlignment="1">
      <alignment horizontal="center" vertical="center" wrapText="1"/>
    </xf>
    <xf numFmtId="3" fontId="10" fillId="2" borderId="34" xfId="1" applyNumberFormat="1" applyFont="1" applyFill="1" applyBorder="1" applyAlignment="1">
      <alignment horizontal="center" vertical="center" wrapText="1"/>
    </xf>
    <xf numFmtId="0" fontId="57" fillId="0" borderId="0" xfId="1" applyAlignment="1">
      <alignment wrapText="1"/>
    </xf>
    <xf numFmtId="0" fontId="10" fillId="2" borderId="46" xfId="1" applyFont="1" applyFill="1" applyBorder="1" applyAlignment="1">
      <alignment horizontal="center" vertical="center"/>
    </xf>
    <xf numFmtId="0" fontId="10" fillId="2" borderId="129" xfId="1" applyFont="1" applyFill="1" applyBorder="1" applyAlignment="1">
      <alignment horizontal="center" vertical="center" wrapText="1"/>
    </xf>
    <xf numFmtId="0" fontId="10" fillId="2" borderId="47" xfId="1" applyFont="1" applyFill="1" applyBorder="1" applyAlignment="1">
      <alignment horizontal="center" vertical="center"/>
    </xf>
    <xf numFmtId="4" fontId="10" fillId="2" borderId="46" xfId="1" applyNumberFormat="1" applyFont="1" applyFill="1" applyBorder="1" applyAlignment="1">
      <alignment horizontal="center" vertical="center"/>
    </xf>
    <xf numFmtId="4" fontId="10" fillId="2" borderId="48" xfId="1" applyNumberFormat="1" applyFont="1" applyFill="1" applyBorder="1" applyAlignment="1">
      <alignment horizontal="center" vertical="center"/>
    </xf>
    <xf numFmtId="0" fontId="17" fillId="0" borderId="0" xfId="1" applyFont="1" applyAlignment="1">
      <alignment wrapText="1"/>
    </xf>
    <xf numFmtId="0" fontId="15" fillId="2" borderId="52" xfId="1" applyFont="1" applyFill="1" applyBorder="1" applyAlignment="1">
      <alignment horizontal="center" vertical="center"/>
    </xf>
    <xf numFmtId="0" fontId="15" fillId="2" borderId="53" xfId="1" applyFont="1" applyFill="1" applyBorder="1" applyAlignment="1">
      <alignment horizontal="right" vertical="center"/>
    </xf>
    <xf numFmtId="0" fontId="15" fillId="2" borderId="21" xfId="1" applyFont="1" applyFill="1" applyBorder="1" applyAlignment="1">
      <alignment horizontal="center" vertical="center"/>
    </xf>
    <xf numFmtId="168" fontId="10" fillId="2" borderId="43" xfId="1" applyNumberFormat="1" applyFont="1" applyFill="1" applyBorder="1" applyAlignment="1">
      <alignment horizontal="center" vertical="center"/>
    </xf>
    <xf numFmtId="4" fontId="10" fillId="2" borderId="53" xfId="1" applyNumberFormat="1" applyFont="1" applyFill="1" applyBorder="1" applyAlignment="1">
      <alignment horizontal="center" vertical="center"/>
    </xf>
    <xf numFmtId="0" fontId="12" fillId="2" borderId="52" xfId="1" applyFont="1" applyFill="1" applyBorder="1" applyAlignment="1">
      <alignment horizontal="center" vertical="center"/>
    </xf>
    <xf numFmtId="0" fontId="12" fillId="2" borderId="53" xfId="1" applyFont="1" applyFill="1" applyBorder="1" applyAlignment="1">
      <alignment horizontal="right" vertical="center"/>
    </xf>
    <xf numFmtId="0" fontId="12" fillId="2" borderId="21" xfId="1" applyFont="1" applyFill="1" applyBorder="1" applyAlignment="1">
      <alignment horizontal="center" vertical="center"/>
    </xf>
    <xf numFmtId="168" fontId="6" fillId="0" borderId="52" xfId="1" applyNumberFormat="1" applyFont="1" applyBorder="1" applyAlignment="1" applyProtection="1">
      <alignment horizontal="center" vertical="center"/>
      <protection locked="0"/>
    </xf>
    <xf numFmtId="0" fontId="12" fillId="2" borderId="58" xfId="1" applyFont="1" applyFill="1" applyBorder="1" applyAlignment="1">
      <alignment horizontal="right" vertical="center"/>
    </xf>
    <xf numFmtId="4" fontId="10" fillId="2" borderId="52" xfId="1" applyNumberFormat="1" applyFont="1" applyFill="1" applyBorder="1" applyAlignment="1">
      <alignment horizontal="center" vertical="center"/>
    </xf>
    <xf numFmtId="0" fontId="12" fillId="2" borderId="57" xfId="1" applyFont="1" applyFill="1" applyBorder="1" applyAlignment="1">
      <alignment horizontal="right" vertical="center"/>
    </xf>
    <xf numFmtId="168" fontId="6" fillId="0" borderId="81" xfId="1" applyNumberFormat="1" applyFont="1" applyBorder="1" applyAlignment="1" applyProtection="1">
      <alignment horizontal="center" vertical="center"/>
      <protection locked="0"/>
    </xf>
    <xf numFmtId="4" fontId="10" fillId="2" borderId="81" xfId="1" applyNumberFormat="1" applyFont="1" applyFill="1" applyBorder="1" applyAlignment="1">
      <alignment horizontal="center" vertical="center"/>
    </xf>
    <xf numFmtId="0" fontId="15" fillId="2" borderId="46" xfId="1" applyFont="1" applyFill="1" applyBorder="1" applyAlignment="1">
      <alignment horizontal="right" vertical="center" wrapText="1"/>
    </xf>
    <xf numFmtId="0" fontId="15" fillId="2" borderId="46" xfId="1" applyFont="1" applyFill="1" applyBorder="1" applyAlignment="1">
      <alignment horizontal="center" vertical="center"/>
    </xf>
    <xf numFmtId="4" fontId="6" fillId="0" borderId="53" xfId="1" applyNumberFormat="1" applyFont="1" applyBorder="1" applyAlignment="1" applyProtection="1">
      <alignment horizontal="center" vertical="center"/>
      <protection locked="0"/>
    </xf>
    <xf numFmtId="0" fontId="12" fillId="2" borderId="52" xfId="1" applyFont="1" applyFill="1" applyBorder="1" applyAlignment="1">
      <alignment horizontal="right" vertical="center"/>
    </xf>
    <xf numFmtId="4" fontId="6" fillId="0" borderId="58" xfId="1" applyNumberFormat="1" applyFont="1" applyBorder="1" applyAlignment="1" applyProtection="1">
      <alignment horizontal="center" vertical="center"/>
      <protection locked="0"/>
    </xf>
    <xf numFmtId="0" fontId="12" fillId="2" borderId="0" xfId="1" applyFont="1" applyFill="1" applyAlignment="1">
      <alignment horizontal="right" vertical="center"/>
    </xf>
    <xf numFmtId="0" fontId="12" fillId="2" borderId="126" xfId="1" applyFont="1" applyFill="1" applyBorder="1" applyAlignment="1">
      <alignment horizontal="center" vertical="center"/>
    </xf>
    <xf numFmtId="4" fontId="6" fillId="0" borderId="81" xfId="1" applyNumberFormat="1" applyFont="1" applyBorder="1" applyAlignment="1" applyProtection="1">
      <alignment horizontal="center" vertical="center"/>
      <protection locked="0"/>
    </xf>
    <xf numFmtId="0" fontId="10" fillId="2" borderId="85" xfId="1" applyFont="1" applyFill="1" applyBorder="1" applyAlignment="1">
      <alignment horizontal="center" vertical="center"/>
    </xf>
    <xf numFmtId="168" fontId="10" fillId="2" borderId="86" xfId="1" applyNumberFormat="1" applyFont="1" applyFill="1" applyBorder="1" applyAlignment="1">
      <alignment horizontal="center" vertical="center"/>
    </xf>
    <xf numFmtId="4" fontId="10" fillId="2" borderId="32" xfId="1" applyNumberFormat="1" applyFont="1" applyFill="1" applyBorder="1" applyAlignment="1">
      <alignment horizontal="center" vertical="center"/>
    </xf>
    <xf numFmtId="4" fontId="10" fillId="0" borderId="86" xfId="1" applyNumberFormat="1" applyFont="1" applyBorder="1" applyAlignment="1" applyProtection="1">
      <alignment horizontal="center" vertical="center"/>
      <protection locked="0"/>
    </xf>
    <xf numFmtId="4" fontId="6" fillId="2" borderId="32" xfId="1" applyNumberFormat="1" applyFont="1" applyFill="1" applyBorder="1" applyAlignment="1">
      <alignment horizontal="center" vertical="center"/>
    </xf>
    <xf numFmtId="0" fontId="10" fillId="2" borderId="130" xfId="1" applyFont="1" applyFill="1" applyBorder="1" applyAlignment="1">
      <alignment horizontal="center" vertical="center" wrapText="1"/>
    </xf>
    <xf numFmtId="4" fontId="10" fillId="0" borderId="34" xfId="1" applyNumberFormat="1" applyFont="1" applyBorder="1" applyAlignment="1" applyProtection="1">
      <alignment horizontal="center" vertical="center"/>
      <protection locked="0"/>
    </xf>
    <xf numFmtId="0" fontId="10" fillId="2" borderId="126" xfId="1" applyFont="1" applyFill="1" applyBorder="1" applyAlignment="1">
      <alignment horizontal="center" vertical="center"/>
    </xf>
    <xf numFmtId="0" fontId="10" fillId="2" borderId="131" xfId="1" applyFont="1" applyFill="1" applyBorder="1" applyAlignment="1">
      <alignment horizontal="center" vertical="center"/>
    </xf>
    <xf numFmtId="168" fontId="10" fillId="0" borderId="132" xfId="1" applyNumberFormat="1" applyFont="1" applyBorder="1" applyAlignment="1" applyProtection="1">
      <alignment horizontal="center" vertical="center"/>
      <protection locked="0"/>
    </xf>
    <xf numFmtId="4" fontId="18" fillId="2" borderId="32" xfId="1" applyNumberFormat="1" applyFont="1" applyFill="1" applyBorder="1" applyAlignment="1">
      <alignment horizontal="center" vertical="center"/>
    </xf>
    <xf numFmtId="4" fontId="18" fillId="2" borderId="132" xfId="1" applyNumberFormat="1" applyFont="1" applyFill="1" applyBorder="1" applyAlignment="1">
      <alignment horizontal="center" vertical="center"/>
    </xf>
    <xf numFmtId="168" fontId="10" fillId="2" borderId="132" xfId="1" applyNumberFormat="1" applyFont="1" applyFill="1" applyBorder="1" applyAlignment="1">
      <alignment horizontal="center" vertical="center"/>
    </xf>
    <xf numFmtId="0" fontId="10" fillId="2" borderId="33" xfId="1" applyFont="1" applyFill="1" applyBorder="1" applyAlignment="1">
      <alignment horizontal="center" vertical="center"/>
    </xf>
    <xf numFmtId="0" fontId="10" fillId="2" borderId="130" xfId="1" applyFont="1" applyFill="1" applyBorder="1" applyAlignment="1">
      <alignment horizontal="center" vertical="center"/>
    </xf>
    <xf numFmtId="4" fontId="10" fillId="2" borderId="130" xfId="1" applyNumberFormat="1" applyFont="1" applyFill="1" applyBorder="1" applyAlignment="1">
      <alignment horizontal="center" vertical="center"/>
    </xf>
    <xf numFmtId="4" fontId="18" fillId="2" borderId="34" xfId="1" applyNumberFormat="1" applyFont="1" applyFill="1" applyBorder="1" applyAlignment="1">
      <alignment horizontal="center" vertical="center"/>
    </xf>
    <xf numFmtId="0" fontId="10" fillId="2" borderId="133" xfId="1" applyFont="1" applyFill="1" applyBorder="1" applyAlignment="1">
      <alignment horizontal="center" vertical="center"/>
    </xf>
    <xf numFmtId="166" fontId="10" fillId="2" borderId="48" xfId="1" applyNumberFormat="1" applyFont="1" applyFill="1" applyBorder="1" applyAlignment="1">
      <alignment horizontal="center" vertical="center"/>
    </xf>
    <xf numFmtId="0" fontId="15" fillId="2" borderId="110" xfId="1" applyFont="1" applyFill="1" applyBorder="1" applyAlignment="1">
      <alignment horizontal="right" vertical="center"/>
    </xf>
    <xf numFmtId="1" fontId="15" fillId="2" borderId="52" xfId="1" applyNumberFormat="1" applyFont="1" applyFill="1" applyBorder="1" applyAlignment="1">
      <alignment horizontal="center" vertical="center"/>
    </xf>
    <xf numFmtId="4" fontId="15" fillId="2" borderId="53" xfId="1" applyNumberFormat="1" applyFont="1" applyFill="1" applyBorder="1" applyAlignment="1">
      <alignment horizontal="center" vertical="center"/>
    </xf>
    <xf numFmtId="0" fontId="15" fillId="2" borderId="80" xfId="1" applyFont="1" applyFill="1" applyBorder="1" applyAlignment="1">
      <alignment horizontal="right" vertical="center"/>
    </xf>
    <xf numFmtId="0" fontId="15" fillId="2" borderId="57" xfId="1" applyFont="1" applyFill="1" applyBorder="1" applyAlignment="1">
      <alignment horizontal="center" vertical="center"/>
    </xf>
    <xf numFmtId="1" fontId="15" fillId="2" borderId="57" xfId="1" applyNumberFormat="1" applyFont="1" applyFill="1" applyBorder="1" applyAlignment="1">
      <alignment horizontal="center" vertical="center"/>
    </xf>
    <xf numFmtId="4" fontId="15" fillId="2" borderId="58" xfId="1" applyNumberFormat="1" applyFont="1" applyFill="1" applyBorder="1" applyAlignment="1">
      <alignment horizontal="center" vertical="center"/>
    </xf>
    <xf numFmtId="0" fontId="15" fillId="2" borderId="134" xfId="1" applyFont="1" applyFill="1" applyBorder="1" applyAlignment="1">
      <alignment horizontal="right" vertical="center"/>
    </xf>
    <xf numFmtId="4" fontId="15" fillId="2" borderId="45" xfId="1" applyNumberFormat="1" applyFont="1" applyFill="1" applyBorder="1" applyAlignment="1">
      <alignment horizontal="center" vertical="center"/>
    </xf>
    <xf numFmtId="0" fontId="15" fillId="2" borderId="81" xfId="1" applyFont="1" applyFill="1" applyBorder="1" applyAlignment="1">
      <alignment horizontal="center" vertical="center"/>
    </xf>
    <xf numFmtId="0" fontId="15" fillId="2" borderId="135" xfId="1" applyFont="1" applyFill="1" applyBorder="1" applyAlignment="1">
      <alignment horizontal="center" vertical="center"/>
    </xf>
    <xf numFmtId="1" fontId="15" fillId="2" borderId="81" xfId="1" applyNumberFormat="1" applyFont="1" applyFill="1" applyBorder="1" applyAlignment="1">
      <alignment horizontal="center" vertical="center"/>
    </xf>
    <xf numFmtId="4" fontId="15" fillId="2" borderId="128" xfId="1" applyNumberFormat="1" applyFont="1" applyFill="1" applyBorder="1" applyAlignment="1">
      <alignment horizontal="center" vertical="center"/>
    </xf>
    <xf numFmtId="4" fontId="57" fillId="0" borderId="0" xfId="1" applyNumberFormat="1"/>
    <xf numFmtId="3" fontId="10" fillId="2" borderId="32" xfId="1" applyNumberFormat="1" applyFont="1" applyFill="1" applyBorder="1" applyAlignment="1">
      <alignment horizontal="center" vertical="center"/>
    </xf>
    <xf numFmtId="3" fontId="10" fillId="2" borderId="32" xfId="1" applyNumberFormat="1" applyFont="1" applyFill="1" applyBorder="1" applyAlignment="1">
      <alignment horizontal="center" vertical="center" wrapText="1"/>
    </xf>
    <xf numFmtId="0" fontId="10" fillId="2" borderId="55" xfId="1" applyFont="1" applyFill="1" applyBorder="1" applyAlignment="1">
      <alignment horizontal="center" vertical="center"/>
    </xf>
    <xf numFmtId="4" fontId="10" fillId="2" borderId="55" xfId="1" applyNumberFormat="1" applyFont="1" applyFill="1" applyBorder="1" applyAlignment="1">
      <alignment horizontal="center" vertical="center"/>
    </xf>
    <xf numFmtId="3" fontId="10" fillId="2" borderId="55" xfId="1" applyNumberFormat="1" applyFont="1" applyFill="1" applyBorder="1" applyAlignment="1">
      <alignment horizontal="center" vertical="center"/>
    </xf>
    <xf numFmtId="4" fontId="10" fillId="2" borderId="85" xfId="1" applyNumberFormat="1" applyFont="1" applyFill="1" applyBorder="1" applyAlignment="1">
      <alignment horizontal="center" vertical="center"/>
    </xf>
    <xf numFmtId="3" fontId="10" fillId="2" borderId="85" xfId="1" applyNumberFormat="1" applyFont="1" applyFill="1" applyBorder="1" applyAlignment="1">
      <alignment horizontal="center" vertical="center"/>
    </xf>
    <xf numFmtId="3" fontId="10" fillId="2" borderId="46" xfId="1" applyNumberFormat="1" applyFont="1" applyFill="1" applyBorder="1" applyAlignment="1">
      <alignment horizontal="center" vertical="center"/>
    </xf>
    <xf numFmtId="0" fontId="6" fillId="2" borderId="52" xfId="1" applyFont="1" applyFill="1" applyBorder="1" applyAlignment="1">
      <alignment horizontal="center" vertical="center"/>
    </xf>
    <xf numFmtId="0" fontId="6" fillId="2" borderId="52" xfId="1" applyFont="1" applyFill="1" applyBorder="1" applyAlignment="1">
      <alignment horizontal="right" vertical="center"/>
    </xf>
    <xf numFmtId="4" fontId="6" fillId="0" borderId="52" xfId="1" applyNumberFormat="1" applyFont="1" applyBorder="1" applyAlignment="1" applyProtection="1">
      <alignment horizontal="center" vertical="center"/>
      <protection locked="0"/>
    </xf>
    <xf numFmtId="3" fontId="10" fillId="2" borderId="52" xfId="1" applyNumberFormat="1" applyFont="1" applyFill="1" applyBorder="1" applyAlignment="1">
      <alignment horizontal="center" vertical="center"/>
    </xf>
    <xf numFmtId="0" fontId="57" fillId="0" borderId="0" xfId="1" applyAlignment="1">
      <alignment horizontal="center" vertical="center"/>
    </xf>
    <xf numFmtId="0" fontId="6" fillId="2" borderId="57" xfId="1" applyFont="1" applyFill="1" applyBorder="1" applyAlignment="1">
      <alignment horizontal="center" vertical="center"/>
    </xf>
    <xf numFmtId="0" fontId="6" fillId="2" borderId="57" xfId="1" applyFont="1" applyFill="1" applyBorder="1" applyAlignment="1">
      <alignment horizontal="right" vertical="center"/>
    </xf>
    <xf numFmtId="4" fontId="6" fillId="0" borderId="57" xfId="1" applyNumberFormat="1" applyFont="1" applyBorder="1" applyAlignment="1" applyProtection="1">
      <alignment horizontal="center" vertical="center"/>
      <protection locked="0"/>
    </xf>
    <xf numFmtId="3" fontId="10" fillId="2" borderId="57" xfId="1" applyNumberFormat="1" applyFont="1" applyFill="1" applyBorder="1" applyAlignment="1">
      <alignment horizontal="center" vertical="center"/>
    </xf>
    <xf numFmtId="0" fontId="15" fillId="2" borderId="46" xfId="1" applyFont="1" applyFill="1" applyBorder="1" applyAlignment="1">
      <alignment horizontal="center" vertical="center" wrapText="1"/>
    </xf>
    <xf numFmtId="0" fontId="10" fillId="2" borderId="46" xfId="1" applyFont="1" applyFill="1" applyBorder="1" applyAlignment="1">
      <alignment horizontal="center" vertical="center" wrapText="1"/>
    </xf>
    <xf numFmtId="4" fontId="10" fillId="2" borderId="46" xfId="1" applyNumberFormat="1" applyFont="1" applyFill="1" applyBorder="1" applyAlignment="1">
      <alignment horizontal="center" vertical="center" wrapText="1"/>
    </xf>
    <xf numFmtId="3" fontId="10" fillId="2" borderId="46" xfId="1" applyNumberFormat="1" applyFont="1" applyFill="1" applyBorder="1" applyAlignment="1">
      <alignment horizontal="center" vertical="center" wrapText="1"/>
    </xf>
    <xf numFmtId="0" fontId="15" fillId="2" borderId="32" xfId="1" applyFont="1" applyFill="1" applyBorder="1" applyAlignment="1">
      <alignment horizontal="center" vertical="center"/>
    </xf>
    <xf numFmtId="0" fontId="6" fillId="2" borderId="32" xfId="1" applyFont="1" applyFill="1" applyBorder="1" applyAlignment="1">
      <alignment horizontal="center" vertical="center"/>
    </xf>
    <xf numFmtId="4" fontId="10" fillId="0" borderId="32" xfId="1" applyNumberFormat="1" applyFont="1" applyBorder="1" applyAlignment="1" applyProtection="1">
      <alignment horizontal="center" vertical="center"/>
      <protection locked="0"/>
    </xf>
    <xf numFmtId="0" fontId="15" fillId="2" borderId="32" xfId="1" applyFont="1" applyFill="1" applyBorder="1" applyAlignment="1">
      <alignment horizontal="center" vertical="center" wrapText="1"/>
    </xf>
    <xf numFmtId="0" fontId="10" fillId="2" borderId="32" xfId="1" applyFont="1" applyFill="1" applyBorder="1" applyAlignment="1">
      <alignment horizontal="center" vertical="center" wrapText="1"/>
    </xf>
    <xf numFmtId="4" fontId="10" fillId="0" borderId="85" xfId="1" applyNumberFormat="1" applyFont="1" applyBorder="1" applyAlignment="1" applyProtection="1">
      <alignment horizontal="center" vertical="center"/>
      <protection locked="0"/>
    </xf>
    <xf numFmtId="3" fontId="10" fillId="2" borderId="130" xfId="1" applyNumberFormat="1" applyFont="1" applyFill="1" applyBorder="1" applyAlignment="1">
      <alignment horizontal="center" vertical="center"/>
    </xf>
    <xf numFmtId="3" fontId="10" fillId="2" borderId="34" xfId="1" applyNumberFormat="1" applyFont="1" applyFill="1" applyBorder="1" applyAlignment="1">
      <alignment horizontal="center" vertical="center"/>
    </xf>
    <xf numFmtId="0" fontId="10" fillId="2" borderId="43" xfId="1" applyFont="1" applyFill="1" applyBorder="1" applyAlignment="1">
      <alignment horizontal="center" vertical="center"/>
    </xf>
    <xf numFmtId="3" fontId="10" fillId="2" borderId="43" xfId="1" applyNumberFormat="1" applyFont="1" applyFill="1" applyBorder="1" applyAlignment="1">
      <alignment horizontal="center" vertical="center"/>
    </xf>
    <xf numFmtId="0" fontId="15" fillId="2" borderId="81" xfId="1" applyFont="1" applyFill="1" applyBorder="1" applyAlignment="1">
      <alignment horizontal="center" vertical="center" wrapText="1"/>
    </xf>
    <xf numFmtId="0" fontId="15" fillId="2" borderId="81" xfId="1" applyFont="1" applyFill="1" applyBorder="1" applyAlignment="1">
      <alignment horizontal="right" vertical="center" wrapText="1"/>
    </xf>
    <xf numFmtId="3" fontId="15" fillId="2" borderId="81" xfId="1" applyNumberFormat="1" applyFont="1" applyFill="1" applyBorder="1" applyAlignment="1">
      <alignment horizontal="center" vertical="center" wrapText="1"/>
    </xf>
    <xf numFmtId="3" fontId="15" fillId="2" borderId="46" xfId="1" applyNumberFormat="1" applyFont="1" applyFill="1" applyBorder="1" applyAlignment="1">
      <alignment horizontal="center" vertical="center" wrapText="1"/>
    </xf>
    <xf numFmtId="0" fontId="10" fillId="2" borderId="46" xfId="1" applyFont="1" applyFill="1" applyBorder="1" applyAlignment="1">
      <alignment horizontal="right" vertical="center" wrapText="1"/>
    </xf>
    <xf numFmtId="0" fontId="10" fillId="2" borderId="85" xfId="1" applyFont="1" applyFill="1" applyBorder="1" applyAlignment="1">
      <alignment horizontal="center" vertical="center" wrapText="1"/>
    </xf>
    <xf numFmtId="3" fontId="15" fillId="2" borderId="85" xfId="1" applyNumberFormat="1" applyFont="1" applyFill="1" applyBorder="1" applyAlignment="1">
      <alignment horizontal="center" vertical="center" wrapText="1"/>
    </xf>
    <xf numFmtId="0" fontId="10" fillId="2" borderId="126" xfId="1" applyFont="1" applyFill="1" applyBorder="1" applyAlignment="1">
      <alignment horizontal="right" vertical="center" wrapText="1"/>
    </xf>
    <xf numFmtId="0" fontId="10" fillId="2" borderId="126" xfId="1" applyFont="1" applyFill="1" applyBorder="1" applyAlignment="1">
      <alignment horizontal="center" vertical="center" wrapText="1"/>
    </xf>
    <xf numFmtId="3" fontId="15" fillId="2" borderId="126" xfId="1" applyNumberFormat="1" applyFont="1" applyFill="1" applyBorder="1" applyAlignment="1">
      <alignment horizontal="center" vertical="center" wrapText="1"/>
    </xf>
    <xf numFmtId="0" fontId="10" fillId="2" borderId="32" xfId="1" applyFont="1" applyFill="1" applyBorder="1" applyAlignment="1">
      <alignment horizontal="right" vertical="center" wrapText="1"/>
    </xf>
    <xf numFmtId="167" fontId="10" fillId="2" borderId="3" xfId="1" applyNumberFormat="1" applyFont="1" applyFill="1" applyBorder="1" applyAlignment="1">
      <alignment horizontal="center" vertical="center" wrapText="1"/>
    </xf>
    <xf numFmtId="0" fontId="20" fillId="0" borderId="0" xfId="1" applyFont="1" applyAlignment="1">
      <alignment horizontal="center" vertical="center"/>
    </xf>
    <xf numFmtId="0" fontId="12" fillId="2" borderId="37" xfId="1" applyFont="1" applyFill="1" applyBorder="1" applyAlignment="1">
      <alignment horizontal="center" vertical="center"/>
    </xf>
    <xf numFmtId="0" fontId="10" fillId="2" borderId="136" xfId="1" applyFont="1" applyFill="1" applyBorder="1" applyAlignment="1">
      <alignment horizontal="center" vertical="center"/>
    </xf>
    <xf numFmtId="3" fontId="12" fillId="2" borderId="136" xfId="1" applyNumberFormat="1" applyFont="1" applyFill="1" applyBorder="1" applyAlignment="1">
      <alignment horizontal="center" vertical="center"/>
    </xf>
    <xf numFmtId="3" fontId="12" fillId="2" borderId="41" xfId="1" applyNumberFormat="1" applyFont="1" applyFill="1" applyBorder="1" applyAlignment="1">
      <alignment horizontal="center" vertical="center"/>
    </xf>
    <xf numFmtId="0" fontId="10" fillId="4" borderId="29" xfId="1" applyFont="1" applyFill="1" applyBorder="1" applyAlignment="1">
      <alignment horizontal="center" vertical="center"/>
    </xf>
    <xf numFmtId="0" fontId="10" fillId="2" borderId="44" xfId="1" applyFont="1" applyFill="1" applyBorder="1" applyAlignment="1">
      <alignment horizontal="center" vertical="center"/>
    </xf>
    <xf numFmtId="0" fontId="10" fillId="2" borderId="30" xfId="1" applyFont="1" applyFill="1" applyBorder="1" applyAlignment="1">
      <alignment horizontal="center" vertical="center"/>
    </xf>
    <xf numFmtId="167" fontId="10" fillId="0" borderId="45" xfId="3" applyNumberFormat="1" applyFont="1" applyBorder="1" applyAlignment="1" applyProtection="1">
      <alignment horizontal="center" vertical="center"/>
      <protection locked="0"/>
    </xf>
    <xf numFmtId="169" fontId="20" fillId="0" borderId="0" xfId="3" applyNumberFormat="1" applyFont="1" applyAlignment="1" applyProtection="1">
      <alignment horizontal="center" vertical="center"/>
    </xf>
    <xf numFmtId="0" fontId="10" fillId="4" borderId="14"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15" xfId="1" applyFont="1" applyFill="1" applyBorder="1" applyAlignment="1">
      <alignment horizontal="center" vertical="center"/>
    </xf>
    <xf numFmtId="167" fontId="10" fillId="0" borderId="58" xfId="1" applyNumberFormat="1" applyFont="1" applyBorder="1" applyAlignment="1" applyProtection="1">
      <alignment horizontal="center" vertical="center"/>
      <protection locked="0"/>
    </xf>
    <xf numFmtId="0" fontId="10" fillId="4" borderId="8" xfId="1" applyFont="1" applyFill="1" applyBorder="1" applyAlignment="1">
      <alignment horizontal="center" vertical="center"/>
    </xf>
    <xf numFmtId="0" fontId="10" fillId="4" borderId="17" xfId="1" applyFont="1" applyFill="1" applyBorder="1" applyAlignment="1">
      <alignment horizontal="center" vertical="center"/>
    </xf>
    <xf numFmtId="0" fontId="10" fillId="2" borderId="9" xfId="1" applyFont="1" applyFill="1" applyBorder="1" applyAlignment="1">
      <alignment horizontal="center" vertical="center"/>
    </xf>
    <xf numFmtId="167" fontId="10" fillId="0" borderId="48" xfId="1" applyNumberFormat="1" applyFont="1" applyBorder="1" applyAlignment="1" applyProtection="1">
      <alignment horizontal="center" vertical="center"/>
      <protection locked="0"/>
    </xf>
    <xf numFmtId="0" fontId="6" fillId="4" borderId="11" xfId="1" applyFont="1" applyFill="1" applyBorder="1" applyAlignment="1">
      <alignment horizontal="center" vertical="center"/>
    </xf>
    <xf numFmtId="0" fontId="6" fillId="2" borderId="51" xfId="1" applyFont="1" applyFill="1" applyBorder="1" applyAlignment="1">
      <alignment horizontal="right" vertical="center"/>
    </xf>
    <xf numFmtId="0" fontId="6" fillId="2" borderId="12" xfId="1" applyFont="1" applyFill="1" applyBorder="1" applyAlignment="1">
      <alignment horizontal="center" vertical="center"/>
    </xf>
    <xf numFmtId="167" fontId="6" fillId="2" borderId="53" xfId="1" applyNumberFormat="1" applyFont="1" applyFill="1" applyBorder="1" applyAlignment="1">
      <alignment horizontal="right" vertical="center"/>
    </xf>
    <xf numFmtId="0" fontId="20" fillId="0" borderId="0" xfId="1" applyFont="1" applyAlignment="1">
      <alignment horizontal="right" vertical="center"/>
    </xf>
    <xf numFmtId="0" fontId="12" fillId="4" borderId="14" xfId="1" applyFont="1" applyFill="1" applyBorder="1" applyAlignment="1">
      <alignment horizontal="center" vertical="center"/>
    </xf>
    <xf numFmtId="0" fontId="12" fillId="2" borderId="56" xfId="1" applyFont="1" applyFill="1" applyBorder="1" applyAlignment="1">
      <alignment horizontal="right" vertical="center"/>
    </xf>
    <xf numFmtId="0" fontId="12" fillId="2" borderId="15" xfId="1" applyFont="1" applyFill="1" applyBorder="1" applyAlignment="1">
      <alignment horizontal="center" vertical="center"/>
    </xf>
    <xf numFmtId="167" fontId="12" fillId="0" borderId="58" xfId="1" applyNumberFormat="1" applyFont="1" applyBorder="1" applyAlignment="1" applyProtection="1">
      <alignment horizontal="right" vertical="center"/>
      <protection locked="0"/>
    </xf>
    <xf numFmtId="0" fontId="14" fillId="2" borderId="31" xfId="1" applyFont="1" applyFill="1" applyBorder="1" applyAlignment="1">
      <alignment horizontal="center" vertical="center"/>
    </xf>
    <xf numFmtId="0" fontId="10" fillId="2" borderId="23" xfId="1" applyFont="1" applyFill="1" applyBorder="1" applyAlignment="1">
      <alignment horizontal="center" vertical="center"/>
    </xf>
    <xf numFmtId="0" fontId="14" fillId="2" borderId="23" xfId="1" applyFont="1" applyFill="1" applyBorder="1" applyAlignment="1">
      <alignment horizontal="center" vertical="center"/>
    </xf>
    <xf numFmtId="167" fontId="14" fillId="0" borderId="128" xfId="1" applyNumberFormat="1" applyFont="1" applyBorder="1" applyAlignment="1" applyProtection="1">
      <alignment horizontal="center" vertical="center"/>
      <protection locked="0"/>
    </xf>
    <xf numFmtId="0" fontId="10" fillId="2" borderId="17" xfId="1" applyFont="1" applyFill="1" applyBorder="1" applyAlignment="1">
      <alignment horizontal="center" vertical="center"/>
    </xf>
    <xf numFmtId="0" fontId="6" fillId="2" borderId="9" xfId="1" applyFont="1" applyFill="1" applyBorder="1" applyAlignment="1">
      <alignment horizontal="center" vertical="center"/>
    </xf>
    <xf numFmtId="167" fontId="10" fillId="2" borderId="48" xfId="1" applyNumberFormat="1" applyFont="1" applyFill="1" applyBorder="1" applyAlignment="1">
      <alignment horizontal="center" vertical="center"/>
    </xf>
    <xf numFmtId="0" fontId="10" fillId="4" borderId="11" xfId="1" applyFont="1" applyFill="1" applyBorder="1" applyAlignment="1">
      <alignment horizontal="center" vertical="center"/>
    </xf>
    <xf numFmtId="0" fontId="10" fillId="2" borderId="51" xfId="1" applyFont="1" applyFill="1" applyBorder="1" applyAlignment="1">
      <alignment horizontal="center" vertical="center"/>
    </xf>
    <xf numFmtId="0" fontId="10" fillId="2" borderId="12" xfId="1" applyFont="1" applyFill="1" applyBorder="1" applyAlignment="1">
      <alignment horizontal="center" vertical="center"/>
    </xf>
    <xf numFmtId="167" fontId="10" fillId="2" borderId="53" xfId="1" applyNumberFormat="1" applyFont="1" applyFill="1" applyBorder="1" applyAlignment="1">
      <alignment horizontal="center" vertical="center"/>
    </xf>
    <xf numFmtId="167" fontId="12" fillId="0" borderId="53" xfId="1" applyNumberFormat="1" applyFont="1" applyBorder="1" applyAlignment="1" applyProtection="1">
      <alignment horizontal="right" vertical="center"/>
      <protection locked="0"/>
    </xf>
    <xf numFmtId="0" fontId="20" fillId="0" borderId="0" xfId="1" applyFont="1" applyAlignment="1">
      <alignment vertical="center"/>
    </xf>
    <xf numFmtId="0" fontId="12" fillId="2" borderId="11" xfId="1" applyFont="1" applyFill="1" applyBorder="1" applyAlignment="1">
      <alignment horizontal="center" vertical="center"/>
    </xf>
    <xf numFmtId="0" fontId="12" fillId="2" borderId="51" xfId="1" applyFont="1" applyFill="1" applyBorder="1" applyAlignment="1">
      <alignment horizontal="right" vertical="center"/>
    </xf>
    <xf numFmtId="0" fontId="12" fillId="2" borderId="12" xfId="1" applyFont="1" applyFill="1" applyBorder="1" applyAlignment="1">
      <alignment horizontal="center" vertical="center"/>
    </xf>
    <xf numFmtId="167" fontId="20" fillId="0" borderId="0" xfId="1" applyNumberFormat="1" applyFont="1" applyAlignment="1">
      <alignment horizontal="center" vertical="center"/>
    </xf>
    <xf numFmtId="0" fontId="21" fillId="0" borderId="0" xfId="1" applyFont="1" applyAlignment="1">
      <alignment horizontal="right" vertical="center"/>
    </xf>
    <xf numFmtId="167" fontId="10" fillId="0" borderId="53" xfId="1" applyNumberFormat="1" applyFont="1" applyBorder="1" applyAlignment="1" applyProtection="1">
      <alignment horizontal="center" vertical="center"/>
      <protection locked="0"/>
    </xf>
    <xf numFmtId="0" fontId="10" fillId="4" borderId="2" xfId="1" applyFont="1" applyFill="1" applyBorder="1" applyAlignment="1">
      <alignment horizontal="center" vertical="center"/>
    </xf>
    <xf numFmtId="0" fontId="10" fillId="2" borderId="137" xfId="1" applyFont="1" applyFill="1" applyBorder="1" applyAlignment="1">
      <alignment horizontal="center" vertical="center"/>
    </xf>
    <xf numFmtId="0" fontId="10" fillId="2" borderId="3" xfId="1" applyFont="1" applyFill="1" applyBorder="1" applyAlignment="1">
      <alignment horizontal="center" vertical="center"/>
    </xf>
    <xf numFmtId="167" fontId="10" fillId="0" borderId="34" xfId="1" applyNumberFormat="1" applyFont="1" applyBorder="1" applyAlignment="1" applyProtection="1">
      <alignment horizontal="center" vertical="center"/>
      <protection locked="0"/>
    </xf>
    <xf numFmtId="1" fontId="10" fillId="4" borderId="8" xfId="1" applyNumberFormat="1" applyFont="1" applyFill="1" applyBorder="1" applyAlignment="1">
      <alignment horizontal="center" vertical="center"/>
    </xf>
    <xf numFmtId="170" fontId="10" fillId="2" borderId="17" xfId="1" applyNumberFormat="1" applyFont="1" applyFill="1" applyBorder="1" applyAlignment="1">
      <alignment horizontal="center" vertical="center"/>
    </xf>
    <xf numFmtId="170" fontId="10" fillId="2" borderId="9" xfId="1" applyNumberFormat="1" applyFont="1" applyFill="1" applyBorder="1" applyAlignment="1">
      <alignment horizontal="center" vertical="center"/>
    </xf>
    <xf numFmtId="1" fontId="10" fillId="2" borderId="48" xfId="1" applyNumberFormat="1" applyFont="1" applyFill="1" applyBorder="1" applyAlignment="1">
      <alignment horizontal="center" vertical="center"/>
    </xf>
    <xf numFmtId="16" fontId="6" fillId="4" borderId="11" xfId="1" applyNumberFormat="1" applyFont="1" applyFill="1" applyBorder="1" applyAlignment="1">
      <alignment horizontal="center" vertical="center"/>
    </xf>
    <xf numFmtId="170" fontId="6" fillId="2" borderId="53" xfId="1" applyNumberFormat="1" applyFont="1" applyFill="1" applyBorder="1" applyAlignment="1">
      <alignment horizontal="center" vertical="center"/>
    </xf>
    <xf numFmtId="167" fontId="57" fillId="0" borderId="0" xfId="1" applyNumberFormat="1" applyAlignment="1">
      <alignment horizontal="center" vertical="center"/>
    </xf>
    <xf numFmtId="1" fontId="6" fillId="2" borderId="53" xfId="1" applyNumberFormat="1" applyFont="1" applyFill="1" applyBorder="1" applyAlignment="1">
      <alignment horizontal="center" vertical="center"/>
    </xf>
    <xf numFmtId="0" fontId="12" fillId="4" borderId="11" xfId="1" applyFont="1" applyFill="1" applyBorder="1" applyAlignment="1">
      <alignment horizontal="center" vertical="center"/>
    </xf>
    <xf numFmtId="1" fontId="12" fillId="2" borderId="53" xfId="1" applyNumberFormat="1" applyFont="1" applyFill="1" applyBorder="1" applyAlignment="1">
      <alignment horizontal="center" vertical="center"/>
    </xf>
    <xf numFmtId="0" fontId="12" fillId="2" borderId="127" xfId="1" applyFont="1" applyFill="1" applyBorder="1" applyAlignment="1">
      <alignment horizontal="right" vertical="center"/>
    </xf>
    <xf numFmtId="0" fontId="12" fillId="2" borderId="23" xfId="1" applyFont="1" applyFill="1" applyBorder="1" applyAlignment="1">
      <alignment horizontal="center" vertical="center"/>
    </xf>
    <xf numFmtId="1" fontId="12" fillId="2" borderId="128" xfId="1" applyNumberFormat="1" applyFont="1" applyFill="1" applyBorder="1" applyAlignment="1">
      <alignment horizontal="center" vertical="center"/>
    </xf>
    <xf numFmtId="0" fontId="12" fillId="4" borderId="37" xfId="1" applyFont="1" applyFill="1" applyBorder="1" applyAlignment="1">
      <alignment horizontal="center" vertical="center"/>
    </xf>
    <xf numFmtId="167" fontId="6" fillId="0" borderId="53" xfId="1" applyNumberFormat="1" applyFont="1" applyBorder="1" applyAlignment="1" applyProtection="1">
      <alignment horizontal="center" vertical="center"/>
      <protection locked="0"/>
    </xf>
    <xf numFmtId="0" fontId="6" fillId="2" borderId="44" xfId="1" applyFont="1" applyFill="1" applyBorder="1" applyAlignment="1">
      <alignment horizontal="right" vertical="center"/>
    </xf>
    <xf numFmtId="0" fontId="10" fillId="4" borderId="8" xfId="0" applyFont="1" applyFill="1" applyBorder="1" applyAlignment="1">
      <alignment horizontal="center" vertical="center"/>
    </xf>
    <xf numFmtId="0" fontId="10" fillId="2" borderId="3" xfId="0" applyFont="1" applyFill="1" applyBorder="1" applyAlignment="1">
      <alignment horizontal="center" vertical="center" wrapText="1"/>
    </xf>
    <xf numFmtId="167" fontId="10" fillId="2" borderId="3" xfId="0" applyNumberFormat="1" applyFont="1" applyFill="1" applyBorder="1" applyAlignment="1">
      <alignment horizontal="center" vertical="center"/>
    </xf>
    <xf numFmtId="167" fontId="10" fillId="0" borderId="4" xfId="0" applyNumberFormat="1" applyFont="1" applyBorder="1" applyAlignment="1" applyProtection="1">
      <alignment horizontal="center" vertical="center"/>
      <protection locked="0"/>
    </xf>
    <xf numFmtId="0" fontId="22" fillId="0" borderId="0" xfId="1" applyFont="1" applyAlignment="1">
      <alignment horizontal="left" vertical="center" wrapText="1"/>
    </xf>
    <xf numFmtId="49" fontId="10" fillId="2" borderId="138" xfId="0" applyNumberFormat="1" applyFont="1" applyFill="1" applyBorder="1" applyAlignment="1">
      <alignment horizontal="center" vertical="center"/>
    </xf>
    <xf numFmtId="0" fontId="10" fillId="2" borderId="26" xfId="0" applyFont="1" applyFill="1" applyBorder="1" applyAlignment="1">
      <alignment horizontal="center" vertical="center" wrapText="1"/>
    </xf>
    <xf numFmtId="167" fontId="10" fillId="2" borderId="26" xfId="0" applyNumberFormat="1" applyFont="1" applyFill="1" applyBorder="1" applyAlignment="1">
      <alignment horizontal="center" vertical="center"/>
    </xf>
    <xf numFmtId="167" fontId="10" fillId="0" borderId="132" xfId="0" applyNumberFormat="1" applyFont="1" applyBorder="1" applyAlignment="1" applyProtection="1">
      <alignment horizontal="center" vertical="center"/>
      <protection locked="0"/>
    </xf>
    <xf numFmtId="0" fontId="10" fillId="4" borderId="139" xfId="1" applyFont="1" applyFill="1" applyBorder="1" applyAlignment="1">
      <alignment horizontal="center" vertical="center"/>
    </xf>
    <xf numFmtId="0" fontId="10" fillId="2" borderId="140" xfId="1" applyFont="1" applyFill="1" applyBorder="1" applyAlignment="1">
      <alignment horizontal="center" vertical="center"/>
    </xf>
    <xf numFmtId="167" fontId="10" fillId="0" borderId="102" xfId="1" applyNumberFormat="1" applyFont="1" applyBorder="1" applyAlignment="1" applyProtection="1">
      <alignment horizontal="center" vertical="center"/>
      <protection locked="0"/>
    </xf>
    <xf numFmtId="0" fontId="22" fillId="0" borderId="0" xfId="1" applyFont="1" applyAlignment="1">
      <alignment horizontal="left" vertical="center"/>
    </xf>
    <xf numFmtId="0" fontId="10" fillId="2" borderId="87" xfId="1" applyFont="1" applyFill="1" applyBorder="1" applyAlignment="1">
      <alignment horizontal="center" vertical="center" wrapText="1"/>
    </xf>
    <xf numFmtId="0" fontId="10" fillId="2" borderId="6" xfId="1" applyFont="1" applyFill="1" applyBorder="1" applyAlignment="1">
      <alignment horizontal="center" vertical="center"/>
    </xf>
    <xf numFmtId="167" fontId="10" fillId="2" borderId="86" xfId="1" applyNumberFormat="1" applyFont="1" applyFill="1" applyBorder="1" applyAlignment="1">
      <alignment horizontal="center" vertical="center"/>
    </xf>
    <xf numFmtId="0" fontId="10" fillId="2" borderId="8" xfId="1" applyFont="1" applyFill="1" applyBorder="1" applyAlignment="1">
      <alignment horizontal="center" vertical="center"/>
    </xf>
    <xf numFmtId="0" fontId="6" fillId="2" borderId="11" xfId="1" applyFont="1" applyFill="1" applyBorder="1" applyAlignment="1">
      <alignment horizontal="center" vertical="center"/>
    </xf>
    <xf numFmtId="0" fontId="23" fillId="2" borderId="11" xfId="1" applyFont="1" applyFill="1" applyBorder="1" applyAlignment="1">
      <alignment horizontal="center" vertical="center"/>
    </xf>
    <xf numFmtId="0" fontId="24" fillId="2" borderId="14" xfId="1" applyFont="1" applyFill="1" applyBorder="1" applyAlignment="1">
      <alignment horizontal="center" vertical="center"/>
    </xf>
    <xf numFmtId="0" fontId="24" fillId="2" borderId="56" xfId="1" applyFont="1" applyFill="1" applyBorder="1" applyAlignment="1">
      <alignment horizontal="right" vertical="center"/>
    </xf>
    <xf numFmtId="0" fontId="6" fillId="2" borderId="15" xfId="1" applyFont="1" applyFill="1" applyBorder="1" applyAlignment="1">
      <alignment horizontal="center" vertical="center"/>
    </xf>
    <xf numFmtId="0" fontId="23" fillId="2" borderId="14" xfId="1" applyFont="1" applyFill="1" applyBorder="1" applyAlignment="1">
      <alignment horizontal="center" vertical="center"/>
    </xf>
    <xf numFmtId="0" fontId="23" fillId="2" borderId="56" xfId="1" applyFont="1" applyFill="1" applyBorder="1" applyAlignment="1">
      <alignment horizontal="right" vertical="center"/>
    </xf>
    <xf numFmtId="0" fontId="6" fillId="2" borderId="51" xfId="1" applyFont="1" applyFill="1" applyBorder="1" applyAlignment="1">
      <alignment horizontal="center" vertical="center"/>
    </xf>
    <xf numFmtId="0" fontId="6" fillId="4" borderId="14" xfId="1" applyFont="1" applyFill="1" applyBorder="1" applyAlignment="1">
      <alignment horizontal="center" vertical="center"/>
    </xf>
    <xf numFmtId="0" fontId="6" fillId="2" borderId="56" xfId="1" applyFont="1" applyFill="1" applyBorder="1" applyAlignment="1">
      <alignment horizontal="center" vertical="center"/>
    </xf>
    <xf numFmtId="167" fontId="6" fillId="0" borderId="58" xfId="1" applyNumberFormat="1" applyFont="1" applyBorder="1" applyAlignment="1" applyProtection="1">
      <alignment horizontal="center" vertical="center"/>
      <protection locked="0"/>
    </xf>
    <xf numFmtId="167" fontId="6" fillId="2" borderId="53" xfId="1" applyNumberFormat="1" applyFont="1" applyFill="1" applyBorder="1" applyAlignment="1">
      <alignment horizontal="center" vertical="center"/>
    </xf>
    <xf numFmtId="0" fontId="12" fillId="2" borderId="56" xfId="1" applyFont="1" applyFill="1" applyBorder="1" applyAlignment="1">
      <alignment horizontal="right" vertical="center" wrapText="1"/>
    </xf>
    <xf numFmtId="167" fontId="12" fillId="0" borderId="58" xfId="1" applyNumberFormat="1" applyFont="1" applyBorder="1" applyAlignment="1" applyProtection="1">
      <alignment horizontal="center" vertical="center"/>
      <protection locked="0"/>
    </xf>
    <xf numFmtId="0" fontId="10" fillId="2" borderId="17" xfId="1" applyFont="1" applyFill="1" applyBorder="1" applyAlignment="1">
      <alignment horizontal="center" vertical="center" wrapText="1"/>
    </xf>
    <xf numFmtId="0" fontId="6" fillId="4" borderId="29" xfId="1" applyFont="1" applyFill="1" applyBorder="1" applyAlignment="1">
      <alignment horizontal="center" vertical="center"/>
    </xf>
    <xf numFmtId="0" fontId="6" fillId="2" borderId="44" xfId="1" applyFont="1" applyFill="1" applyBorder="1" applyAlignment="1">
      <alignment horizontal="center" vertical="center" wrapText="1"/>
    </xf>
    <xf numFmtId="167" fontId="6" fillId="0" borderId="45" xfId="1" applyNumberFormat="1" applyFont="1" applyBorder="1" applyAlignment="1" applyProtection="1">
      <alignment horizontal="center" vertical="center"/>
      <protection locked="0"/>
    </xf>
    <xf numFmtId="0" fontId="6" fillId="4" borderId="139" xfId="1" applyFont="1" applyFill="1" applyBorder="1" applyAlignment="1">
      <alignment horizontal="center" vertical="center"/>
    </xf>
    <xf numFmtId="0" fontId="6" fillId="2" borderId="140" xfId="1" applyFont="1" applyFill="1" applyBorder="1" applyAlignment="1">
      <alignment horizontal="center" vertical="center" wrapText="1"/>
    </xf>
    <xf numFmtId="167" fontId="6" fillId="0" borderId="102" xfId="1" applyNumberFormat="1" applyFont="1" applyBorder="1" applyAlignment="1" applyProtection="1">
      <alignment horizontal="center" vertical="center"/>
      <protection locked="0"/>
    </xf>
    <xf numFmtId="0" fontId="10" fillId="4" borderId="62" xfId="1" applyFont="1" applyFill="1" applyBorder="1" applyAlignment="1">
      <alignment horizontal="center" vertical="center"/>
    </xf>
    <xf numFmtId="0" fontId="10" fillId="2" borderId="141" xfId="1" applyFont="1" applyFill="1" applyBorder="1" applyAlignment="1">
      <alignment horizontal="center" vertical="center"/>
    </xf>
    <xf numFmtId="170" fontId="10" fillId="2" borderId="63" xfId="1" applyNumberFormat="1" applyFont="1" applyFill="1" applyBorder="1" applyAlignment="1">
      <alignment horizontal="center" vertical="center"/>
    </xf>
    <xf numFmtId="1" fontId="10" fillId="2" borderId="64" xfId="1" applyNumberFormat="1" applyFont="1" applyFill="1" applyBorder="1" applyAlignment="1">
      <alignment horizontal="center" vertical="center"/>
    </xf>
    <xf numFmtId="0" fontId="12" fillId="4" borderId="142" xfId="1" applyFont="1" applyFill="1" applyBorder="1" applyAlignment="1">
      <alignment horizontal="center" vertical="center"/>
    </xf>
    <xf numFmtId="0" fontId="57" fillId="0" borderId="102" xfId="1" applyBorder="1"/>
    <xf numFmtId="0" fontId="14" fillId="2" borderId="54" xfId="1" applyFont="1" applyFill="1" applyBorder="1" applyAlignment="1">
      <alignment horizontal="center" vertical="center" wrapText="1"/>
    </xf>
    <xf numFmtId="0" fontId="10" fillId="2" borderId="6" xfId="1" applyFont="1" applyFill="1" applyBorder="1" applyAlignment="1">
      <alignment horizontal="center" vertical="center" wrapText="1"/>
    </xf>
    <xf numFmtId="2" fontId="10" fillId="2" borderId="7" xfId="1" applyNumberFormat="1" applyFont="1" applyFill="1" applyBorder="1" applyAlignment="1">
      <alignment horizontal="center" vertical="center" wrapText="1"/>
    </xf>
    <xf numFmtId="0" fontId="6" fillId="4" borderId="54" xfId="1" applyFont="1" applyFill="1" applyBorder="1" applyAlignment="1">
      <alignment horizontal="center" vertical="center" wrapText="1"/>
    </xf>
    <xf numFmtId="0" fontId="6" fillId="2" borderId="12" xfId="1" applyFont="1" applyFill="1" applyBorder="1" applyAlignment="1">
      <alignment horizontal="right" vertical="center" wrapText="1"/>
    </xf>
    <xf numFmtId="0" fontId="6" fillId="2" borderId="12" xfId="1" applyFont="1" applyFill="1" applyBorder="1" applyAlignment="1">
      <alignment horizontal="center" vertical="center" wrapText="1"/>
    </xf>
    <xf numFmtId="2" fontId="6" fillId="2" borderId="13" xfId="1" applyNumberFormat="1" applyFont="1" applyFill="1" applyBorder="1" applyAlignment="1">
      <alignment horizontal="center" vertical="center" wrapText="1"/>
    </xf>
    <xf numFmtId="0" fontId="23" fillId="2" borderId="54" xfId="1" applyFont="1" applyFill="1" applyBorder="1" applyAlignment="1">
      <alignment horizontal="center" vertical="center" wrapText="1"/>
    </xf>
    <xf numFmtId="0" fontId="23" fillId="2" borderId="12" xfId="1" applyFont="1" applyFill="1" applyBorder="1" applyAlignment="1">
      <alignment horizontal="right" vertical="center" wrapText="1"/>
    </xf>
    <xf numFmtId="0" fontId="23" fillId="2" borderId="11" xfId="1" applyFont="1" applyFill="1" applyBorder="1" applyAlignment="1">
      <alignment horizontal="center" vertical="center" wrapText="1"/>
    </xf>
    <xf numFmtId="0" fontId="23" fillId="2" borderId="15" xfId="1" applyFont="1" applyFill="1" applyBorder="1" applyAlignment="1">
      <alignment horizontal="right" vertical="center" wrapText="1"/>
    </xf>
    <xf numFmtId="2" fontId="6" fillId="2" borderId="12" xfId="1" applyNumberFormat="1" applyFont="1" applyFill="1" applyBorder="1" applyAlignment="1">
      <alignment horizontal="center" vertical="center" wrapText="1"/>
    </xf>
    <xf numFmtId="0" fontId="23" fillId="2" borderId="138" xfId="1" applyFont="1" applyFill="1" applyBorder="1" applyAlignment="1">
      <alignment horizontal="center" vertical="center" wrapText="1"/>
    </xf>
    <xf numFmtId="0" fontId="23" fillId="2" borderId="23" xfId="1" applyFont="1" applyFill="1" applyBorder="1" applyAlignment="1">
      <alignment horizontal="right" vertical="center" wrapText="1"/>
    </xf>
    <xf numFmtId="0" fontId="6" fillId="2" borderId="23" xfId="1" applyFont="1" applyFill="1" applyBorder="1" applyAlignment="1">
      <alignment horizontal="center" vertical="center" wrapText="1"/>
    </xf>
    <xf numFmtId="2" fontId="6" fillId="2" borderId="28" xfId="1" applyNumberFormat="1" applyFont="1" applyFill="1" applyBorder="1" applyAlignment="1">
      <alignment horizontal="center" vertical="center" wrapText="1"/>
    </xf>
    <xf numFmtId="0" fontId="10" fillId="4" borderId="143"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6" fillId="2" borderId="27" xfId="1" applyFont="1" applyFill="1" applyBorder="1" applyAlignment="1">
      <alignment horizontal="center" vertical="center" wrapText="1"/>
    </xf>
    <xf numFmtId="2" fontId="24" fillId="2" borderId="13" xfId="1" applyNumberFormat="1" applyFont="1" applyFill="1" applyBorder="1" applyAlignment="1">
      <alignment horizontal="center" vertical="center" wrapText="1"/>
    </xf>
    <xf numFmtId="0" fontId="23" fillId="2" borderId="82" xfId="1" applyFont="1" applyFill="1" applyBorder="1" applyAlignment="1">
      <alignment horizontal="center" vertical="center" wrapText="1"/>
    </xf>
    <xf numFmtId="2" fontId="24" fillId="2" borderId="24" xfId="1" applyNumberFormat="1" applyFont="1" applyFill="1" applyBorder="1" applyAlignment="1">
      <alignment horizontal="center" vertical="center" wrapText="1"/>
    </xf>
    <xf numFmtId="0" fontId="10" fillId="4" borderId="68" xfId="1" applyFont="1" applyFill="1" applyBorder="1" applyAlignment="1">
      <alignment horizontal="center" vertical="center" wrapText="1"/>
    </xf>
    <xf numFmtId="0" fontId="10" fillId="2" borderId="69" xfId="1" applyFont="1" applyFill="1" applyBorder="1" applyAlignment="1">
      <alignment horizontal="center" vertical="center" wrapText="1"/>
    </xf>
    <xf numFmtId="2" fontId="10" fillId="2" borderId="70" xfId="1" applyNumberFormat="1" applyFont="1" applyFill="1" applyBorder="1" applyAlignment="1">
      <alignment horizontal="center" vertical="center" wrapText="1"/>
    </xf>
    <xf numFmtId="3" fontId="6" fillId="0" borderId="16" xfId="1" applyNumberFormat="1" applyFont="1" applyBorder="1" applyAlignment="1" applyProtection="1">
      <alignment horizontal="center" vertical="center"/>
      <protection locked="0"/>
    </xf>
    <xf numFmtId="0" fontId="6" fillId="2" borderId="3" xfId="1" applyFont="1" applyFill="1" applyBorder="1" applyAlignment="1">
      <alignment horizontal="center" vertical="center"/>
    </xf>
    <xf numFmtId="3" fontId="6" fillId="0" borderId="4" xfId="1" applyNumberFormat="1" applyFont="1" applyBorder="1" applyAlignment="1" applyProtection="1">
      <alignment horizontal="center" vertical="center"/>
      <protection locked="0"/>
    </xf>
    <xf numFmtId="3" fontId="10" fillId="2" borderId="10" xfId="1" applyNumberFormat="1" applyFont="1" applyFill="1" applyBorder="1" applyAlignment="1">
      <alignment horizontal="center" vertical="center"/>
    </xf>
    <xf numFmtId="3" fontId="6" fillId="2" borderId="13" xfId="1" applyNumberFormat="1" applyFont="1" applyFill="1" applyBorder="1" applyAlignment="1">
      <alignment horizontal="center" vertical="center"/>
    </xf>
    <xf numFmtId="0" fontId="12" fillId="2" borderId="12" xfId="1" applyFont="1" applyFill="1" applyBorder="1" applyAlignment="1">
      <alignment horizontal="right" vertical="center"/>
    </xf>
    <xf numFmtId="3" fontId="12" fillId="0" borderId="13" xfId="1" applyNumberFormat="1" applyFont="1" applyBorder="1" applyAlignment="1" applyProtection="1">
      <alignment horizontal="center" vertical="center"/>
      <protection locked="0"/>
    </xf>
    <xf numFmtId="3" fontId="6" fillId="0" borderId="13" xfId="1" applyNumberFormat="1" applyFont="1" applyBorder="1" applyAlignment="1" applyProtection="1">
      <alignment horizontal="center" vertical="center"/>
      <protection locked="0"/>
    </xf>
    <xf numFmtId="0" fontId="25" fillId="0" borderId="0" xfId="1" applyFont="1"/>
    <xf numFmtId="0" fontId="6" fillId="2" borderId="27" xfId="1" applyFont="1" applyFill="1" applyBorder="1" applyAlignment="1">
      <alignment horizontal="center" vertical="center"/>
    </xf>
    <xf numFmtId="3" fontId="6" fillId="0" borderId="101" xfId="1" applyNumberFormat="1" applyFont="1" applyBorder="1" applyAlignment="1" applyProtection="1">
      <alignment horizontal="center" vertical="center"/>
      <protection locked="0"/>
    </xf>
    <xf numFmtId="0" fontId="6" fillId="4" borderId="31" xfId="1" applyFont="1" applyFill="1" applyBorder="1" applyAlignment="1">
      <alignment horizontal="center" vertical="center"/>
    </xf>
    <xf numFmtId="0" fontId="6" fillId="2" borderId="23" xfId="1" applyFont="1" applyFill="1" applyBorder="1" applyAlignment="1">
      <alignment horizontal="center" vertical="center"/>
    </xf>
    <xf numFmtId="3" fontId="6" fillId="0" borderId="24" xfId="1" applyNumberFormat="1" applyFont="1" applyBorder="1" applyAlignment="1" applyProtection="1">
      <alignment horizontal="center" vertical="center"/>
      <protection locked="0"/>
    </xf>
    <xf numFmtId="3" fontId="26" fillId="2" borderId="10" xfId="1" applyNumberFormat="1" applyFont="1" applyFill="1" applyBorder="1" applyAlignment="1">
      <alignment horizontal="center" vertical="center"/>
    </xf>
    <xf numFmtId="0" fontId="10" fillId="2" borderId="9" xfId="1" applyFont="1" applyFill="1" applyBorder="1" applyAlignment="1">
      <alignment horizontal="center" vertical="center" wrapText="1"/>
    </xf>
    <xf numFmtId="3" fontId="6" fillId="2" borderId="10" xfId="1" applyNumberFormat="1" applyFont="1" applyFill="1" applyBorder="1" applyAlignment="1">
      <alignment horizontal="center" vertical="center"/>
    </xf>
    <xf numFmtId="0" fontId="6" fillId="2" borderId="30" xfId="1" applyFont="1" applyFill="1" applyBorder="1" applyAlignment="1">
      <alignment horizontal="center" vertical="center"/>
    </xf>
    <xf numFmtId="3" fontId="6" fillId="0" borderId="20" xfId="1" applyNumberFormat="1" applyFont="1" applyBorder="1" applyAlignment="1" applyProtection="1">
      <alignment horizontal="center" vertical="center"/>
      <protection locked="0"/>
    </xf>
    <xf numFmtId="0" fontId="27" fillId="0" borderId="0" xfId="1" applyFont="1"/>
    <xf numFmtId="0" fontId="10" fillId="2" borderId="2" xfId="1" applyFont="1" applyFill="1" applyBorder="1" applyAlignment="1">
      <alignment horizontal="center" vertical="center"/>
    </xf>
    <xf numFmtId="0" fontId="14" fillId="2" borderId="3" xfId="1" applyFont="1" applyFill="1" applyBorder="1" applyAlignment="1">
      <alignment horizontal="center" vertical="center" wrapText="1"/>
    </xf>
    <xf numFmtId="3" fontId="14" fillId="2" borderId="4" xfId="1" applyNumberFormat="1" applyFont="1" applyFill="1" applyBorder="1" applyAlignment="1">
      <alignment horizontal="center" vertical="center"/>
    </xf>
    <xf numFmtId="0" fontId="6" fillId="2" borderId="29" xfId="1" applyFont="1" applyFill="1" applyBorder="1" applyAlignment="1">
      <alignment horizontal="center" vertical="center"/>
    </xf>
    <xf numFmtId="167" fontId="6" fillId="0" borderId="30" xfId="1" applyNumberFormat="1" applyFont="1" applyBorder="1" applyAlignment="1" applyProtection="1">
      <alignment horizontal="center" vertical="center"/>
      <protection locked="0"/>
    </xf>
    <xf numFmtId="167" fontId="24" fillId="2" borderId="20" xfId="1" applyNumberFormat="1" applyFont="1" applyFill="1" applyBorder="1" applyAlignment="1">
      <alignment horizontal="center"/>
    </xf>
    <xf numFmtId="167" fontId="6" fillId="0" borderId="12" xfId="1" applyNumberFormat="1" applyFont="1" applyBorder="1" applyAlignment="1" applyProtection="1">
      <alignment horizontal="center" vertical="center"/>
      <protection locked="0"/>
    </xf>
    <xf numFmtId="167" fontId="6" fillId="0" borderId="13" xfId="1" applyNumberFormat="1" applyFont="1" applyBorder="1" applyAlignment="1" applyProtection="1">
      <alignment horizontal="center" vertical="center"/>
      <protection locked="0"/>
    </xf>
    <xf numFmtId="0" fontId="6" fillId="2" borderId="31" xfId="1" applyFont="1" applyFill="1" applyBorder="1" applyAlignment="1">
      <alignment horizontal="center" vertical="center"/>
    </xf>
    <xf numFmtId="10" fontId="6" fillId="2" borderId="23" xfId="1" applyNumberFormat="1" applyFont="1" applyFill="1" applyBorder="1" applyAlignment="1">
      <alignment horizontal="center" vertical="center"/>
    </xf>
    <xf numFmtId="10" fontId="6" fillId="2" borderId="24" xfId="1" applyNumberFormat="1" applyFont="1" applyFill="1" applyBorder="1" applyAlignment="1">
      <alignment horizontal="center" vertical="center"/>
    </xf>
    <xf numFmtId="0" fontId="26" fillId="0" borderId="0" xfId="1" applyFont="1"/>
    <xf numFmtId="0" fontId="26" fillId="0" borderId="1" xfId="1" applyFont="1" applyBorder="1"/>
    <xf numFmtId="0" fontId="9" fillId="2" borderId="32" xfId="1" applyFont="1" applyFill="1" applyBorder="1" applyAlignment="1">
      <alignment horizontal="center" vertical="center"/>
    </xf>
    <xf numFmtId="167" fontId="10" fillId="2" borderId="84" xfId="1" applyNumberFormat="1" applyFont="1" applyFill="1" applyBorder="1" applyAlignment="1">
      <alignment horizontal="center" vertical="center" wrapText="1"/>
    </xf>
    <xf numFmtId="3" fontId="10" fillId="2" borderId="4" xfId="1" applyNumberFormat="1" applyFont="1" applyFill="1" applyBorder="1" applyAlignment="1">
      <alignment horizontal="center" vertical="center" wrapText="1"/>
    </xf>
    <xf numFmtId="0" fontId="26" fillId="0" borderId="0" xfId="1" applyFont="1" applyAlignment="1">
      <alignment wrapText="1"/>
    </xf>
    <xf numFmtId="0" fontId="10" fillId="2" borderId="34" xfId="1" applyFont="1" applyFill="1" applyBorder="1" applyAlignment="1">
      <alignment horizontal="center" vertical="center"/>
    </xf>
    <xf numFmtId="0" fontId="28" fillId="0" borderId="0" xfId="1" applyFont="1" applyAlignment="1">
      <alignment horizontal="center" vertical="center"/>
    </xf>
    <xf numFmtId="167" fontId="10" fillId="0" borderId="10" xfId="1" applyNumberFormat="1" applyFont="1" applyBorder="1" applyAlignment="1" applyProtection="1">
      <alignment horizontal="center" vertical="center"/>
      <protection locked="0"/>
    </xf>
    <xf numFmtId="0" fontId="29" fillId="0" borderId="0" xfId="1" applyFont="1" applyAlignment="1">
      <alignment horizontal="center" vertical="center"/>
    </xf>
    <xf numFmtId="0" fontId="10" fillId="2" borderId="11" xfId="1" applyFont="1" applyFill="1" applyBorder="1" applyAlignment="1">
      <alignment horizontal="center" vertical="center"/>
    </xf>
    <xf numFmtId="167" fontId="10" fillId="0" borderId="13" xfId="1" applyNumberFormat="1" applyFont="1" applyBorder="1" applyAlignment="1" applyProtection="1">
      <alignment horizontal="center" vertical="center"/>
      <protection locked="0"/>
    </xf>
    <xf numFmtId="0" fontId="30" fillId="0" borderId="0" xfId="1" applyFont="1" applyAlignment="1">
      <alignment horizontal="center" vertical="center"/>
    </xf>
    <xf numFmtId="167" fontId="6" fillId="0" borderId="24" xfId="1" applyNumberFormat="1" applyFont="1" applyBorder="1" applyAlignment="1" applyProtection="1">
      <alignment horizontal="center" vertical="center"/>
      <protection locked="0"/>
    </xf>
    <xf numFmtId="0" fontId="22" fillId="0" borderId="0" xfId="1" applyFont="1" applyAlignment="1">
      <alignment horizontal="center" vertical="center"/>
    </xf>
    <xf numFmtId="1" fontId="6" fillId="2" borderId="11" xfId="1" applyNumberFormat="1" applyFont="1" applyFill="1" applyBorder="1" applyAlignment="1">
      <alignment horizontal="center" vertical="center"/>
    </xf>
    <xf numFmtId="1" fontId="6" fillId="2" borderId="12" xfId="1" applyNumberFormat="1" applyFont="1" applyFill="1" applyBorder="1" applyAlignment="1">
      <alignment horizontal="right" vertical="center"/>
    </xf>
    <xf numFmtId="1" fontId="6" fillId="2" borderId="12" xfId="1" applyNumberFormat="1" applyFont="1" applyFill="1" applyBorder="1" applyAlignment="1">
      <alignment horizontal="center" vertical="center"/>
    </xf>
    <xf numFmtId="1" fontId="29" fillId="0" borderId="0" xfId="1" applyNumberFormat="1" applyFont="1" applyAlignment="1">
      <alignment horizontal="center" vertical="center"/>
    </xf>
    <xf numFmtId="1" fontId="22" fillId="0" borderId="0" xfId="1" applyNumberFormat="1" applyFont="1" applyAlignment="1">
      <alignment horizontal="center" vertical="center"/>
    </xf>
    <xf numFmtId="0" fontId="6" fillId="2" borderId="12" xfId="1" applyFont="1" applyFill="1" applyBorder="1" applyAlignment="1">
      <alignment horizontal="right" vertical="center"/>
    </xf>
    <xf numFmtId="0" fontId="29" fillId="0" borderId="0" xfId="1" applyFont="1" applyAlignment="1">
      <alignment horizontal="right" vertical="center"/>
    </xf>
    <xf numFmtId="0" fontId="22" fillId="0" borderId="0" xfId="1" applyFont="1" applyAlignment="1">
      <alignment horizontal="right" vertical="center"/>
    </xf>
    <xf numFmtId="0" fontId="10" fillId="2" borderId="31" xfId="1" applyFont="1" applyFill="1" applyBorder="1" applyAlignment="1">
      <alignment horizontal="center" vertical="center"/>
    </xf>
    <xf numFmtId="0" fontId="10" fillId="2" borderId="23" xfId="1" applyFont="1" applyFill="1" applyBorder="1" applyAlignment="1">
      <alignment horizontal="right" vertical="center"/>
    </xf>
    <xf numFmtId="1" fontId="10" fillId="2" borderId="23" xfId="1" applyNumberFormat="1" applyFont="1" applyFill="1" applyBorder="1" applyAlignment="1">
      <alignment horizontal="center" vertical="center"/>
    </xf>
    <xf numFmtId="167" fontId="10" fillId="0" borderId="24" xfId="1" applyNumberFormat="1" applyFont="1" applyBorder="1" applyAlignment="1" applyProtection="1">
      <alignment horizontal="center" vertical="center"/>
      <protection locked="0"/>
    </xf>
    <xf numFmtId="0" fontId="10" fillId="2" borderId="12" xfId="1" applyFont="1" applyFill="1" applyBorder="1" applyAlignment="1">
      <alignment horizontal="right" vertical="center"/>
    </xf>
    <xf numFmtId="3" fontId="10" fillId="0" borderId="13" xfId="1" applyNumberFormat="1" applyFont="1" applyBorder="1" applyAlignment="1" applyProtection="1">
      <alignment horizontal="center" vertical="center"/>
      <protection locked="0"/>
    </xf>
    <xf numFmtId="167" fontId="31" fillId="0" borderId="0" xfId="1" applyNumberFormat="1" applyFont="1" applyAlignment="1">
      <alignment vertical="center"/>
    </xf>
    <xf numFmtId="167" fontId="22" fillId="0" borderId="0" xfId="1" applyNumberFormat="1" applyFont="1" applyAlignment="1">
      <alignment horizontal="center" vertical="center"/>
    </xf>
    <xf numFmtId="0" fontId="10" fillId="2" borderId="11" xfId="1" applyFont="1" applyFill="1" applyBorder="1" applyAlignment="1">
      <alignment horizontal="center" vertical="center" wrapText="1"/>
    </xf>
    <xf numFmtId="0" fontId="32" fillId="0" borderId="0" xfId="1" applyFont="1" applyAlignment="1">
      <alignment horizontal="left" vertical="center"/>
    </xf>
    <xf numFmtId="0" fontId="6" fillId="2" borderId="11" xfId="1" applyFont="1" applyFill="1" applyBorder="1" applyAlignment="1">
      <alignment horizontal="center" vertical="center" wrapText="1"/>
    </xf>
    <xf numFmtId="0" fontId="33" fillId="0" borderId="0" xfId="1" applyFont="1" applyAlignment="1">
      <alignment horizontal="left" vertical="center"/>
    </xf>
    <xf numFmtId="0" fontId="10" fillId="2" borderId="44" xfId="1" applyFont="1" applyFill="1" applyBorder="1" applyAlignment="1">
      <alignment horizontal="right" vertical="center"/>
    </xf>
    <xf numFmtId="167" fontId="12" fillId="0" borderId="13" xfId="1" applyNumberFormat="1" applyFont="1" applyBorder="1" applyAlignment="1" applyProtection="1">
      <alignment horizontal="center" vertical="center"/>
      <protection locked="0"/>
    </xf>
    <xf numFmtId="0" fontId="34" fillId="0" borderId="0" xfId="1" applyFont="1" applyAlignment="1">
      <alignment horizontal="right" vertical="center"/>
    </xf>
    <xf numFmtId="1" fontId="10" fillId="2" borderId="12" xfId="1" applyNumberFormat="1" applyFont="1" applyFill="1" applyBorder="1" applyAlignment="1">
      <alignment horizontal="center" vertical="center"/>
    </xf>
    <xf numFmtId="0" fontId="35" fillId="0" borderId="0" xfId="0" applyFont="1"/>
    <xf numFmtId="167" fontId="6" fillId="2" borderId="13" xfId="1" applyNumberFormat="1" applyFont="1" applyFill="1" applyBorder="1" applyAlignment="1">
      <alignment horizontal="center" vertical="center"/>
    </xf>
    <xf numFmtId="0" fontId="36" fillId="0" borderId="0" xfId="1" applyFont="1" applyAlignment="1">
      <alignment horizontal="center" vertical="center"/>
    </xf>
    <xf numFmtId="0" fontId="37" fillId="0" borderId="0" xfId="1" applyFont="1" applyAlignment="1">
      <alignment horizontal="right" vertical="center"/>
    </xf>
    <xf numFmtId="0" fontId="30" fillId="0" borderId="0" xfId="1" applyFont="1" applyAlignment="1">
      <alignment horizontal="right" vertical="center"/>
    </xf>
    <xf numFmtId="0" fontId="6" fillId="2" borderId="50" xfId="1" applyFont="1" applyFill="1" applyBorder="1" applyAlignment="1">
      <alignment horizontal="right" vertical="center"/>
    </xf>
    <xf numFmtId="0" fontId="6" fillId="2" borderId="54" xfId="1" applyFont="1" applyFill="1" applyBorder="1" applyAlignment="1">
      <alignment horizontal="right" vertical="center"/>
    </xf>
    <xf numFmtId="0" fontId="6" fillId="2" borderId="54" xfId="1" applyFont="1" applyFill="1" applyBorder="1" applyAlignment="1">
      <alignment horizontal="center" vertical="center"/>
    </xf>
    <xf numFmtId="0" fontId="38" fillId="0" borderId="0" xfId="1" applyFont="1" applyAlignment="1">
      <alignment vertical="center"/>
    </xf>
    <xf numFmtId="0" fontId="6" fillId="2" borderId="14" xfId="1" applyFont="1" applyFill="1" applyBorder="1" applyAlignment="1">
      <alignment horizontal="center" vertical="center"/>
    </xf>
    <xf numFmtId="0" fontId="6" fillId="2" borderId="59"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10" xfId="1" applyFont="1" applyFill="1" applyBorder="1" applyAlignment="1">
      <alignment vertical="center"/>
    </xf>
    <xf numFmtId="3" fontId="6" fillId="2" borderId="53" xfId="1" applyNumberFormat="1" applyFont="1" applyFill="1" applyBorder="1" applyAlignment="1">
      <alignment horizontal="center" vertical="center"/>
    </xf>
    <xf numFmtId="167" fontId="6" fillId="0" borderId="20" xfId="1" applyNumberFormat="1" applyFont="1" applyBorder="1" applyAlignment="1" applyProtection="1">
      <alignment horizontal="center" vertical="center"/>
      <protection locked="0"/>
    </xf>
    <xf numFmtId="0" fontId="6" fillId="2" borderId="59" xfId="1" applyFont="1" applyFill="1" applyBorder="1" applyAlignment="1">
      <alignment horizontal="right" vertical="center"/>
    </xf>
    <xf numFmtId="167" fontId="6" fillId="0" borderId="16" xfId="1" applyNumberFormat="1" applyFont="1" applyBorder="1" applyAlignment="1" applyProtection="1">
      <alignment horizontal="center" vertical="center"/>
      <protection locked="0"/>
    </xf>
    <xf numFmtId="0" fontId="15" fillId="2" borderId="139" xfId="1" applyFont="1" applyFill="1" applyBorder="1" applyAlignment="1">
      <alignment horizontal="center" vertical="center"/>
    </xf>
    <xf numFmtId="3" fontId="6" fillId="2" borderId="102" xfId="1" applyNumberFormat="1" applyFont="1" applyFill="1" applyBorder="1" applyAlignment="1">
      <alignment horizontal="center" vertical="center"/>
    </xf>
    <xf numFmtId="167" fontId="6" fillId="2" borderId="16" xfId="1" applyNumberFormat="1" applyFont="1" applyFill="1" applyBorder="1" applyAlignment="1">
      <alignment horizontal="center" vertical="center"/>
    </xf>
    <xf numFmtId="0" fontId="6" fillId="2" borderId="22" xfId="1" applyFont="1" applyFill="1" applyBorder="1" applyAlignment="1">
      <alignment horizontal="center" vertical="center"/>
    </xf>
    <xf numFmtId="0" fontId="6" fillId="2" borderId="127" xfId="1" applyFont="1" applyFill="1" applyBorder="1" applyAlignment="1">
      <alignment horizontal="center" vertical="center"/>
    </xf>
    <xf numFmtId="167" fontId="6" fillId="2" borderId="24" xfId="1" applyNumberFormat="1" applyFont="1" applyFill="1" applyBorder="1" applyAlignment="1">
      <alignment horizontal="center" vertical="center"/>
    </xf>
    <xf numFmtId="0" fontId="6" fillId="2" borderId="8" xfId="1" applyFont="1" applyFill="1" applyBorder="1" applyAlignment="1">
      <alignment horizontal="center" vertical="center"/>
    </xf>
    <xf numFmtId="0" fontId="6" fillId="2" borderId="133" xfId="1" applyFont="1" applyFill="1" applyBorder="1" applyAlignment="1">
      <alignment horizontal="center" vertical="center"/>
    </xf>
    <xf numFmtId="167" fontId="6" fillId="0" borderId="10" xfId="1" applyNumberFormat="1" applyFont="1" applyBorder="1" applyAlignment="1" applyProtection="1">
      <alignment horizontal="center" vertical="center"/>
      <protection locked="0"/>
    </xf>
    <xf numFmtId="0" fontId="12" fillId="2" borderId="14" xfId="1" applyFont="1" applyFill="1" applyBorder="1" applyAlignment="1">
      <alignment horizontal="center" vertical="center"/>
    </xf>
    <xf numFmtId="0" fontId="12" fillId="2" borderId="59" xfId="1" applyFont="1" applyFill="1" applyBorder="1" applyAlignment="1">
      <alignment horizontal="center" vertical="center"/>
    </xf>
    <xf numFmtId="0" fontId="6" fillId="2" borderId="133" xfId="1" applyFont="1" applyFill="1" applyBorder="1" applyAlignment="1">
      <alignment vertical="center"/>
    </xf>
    <xf numFmtId="0" fontId="6" fillId="2" borderId="110" xfId="1" applyFont="1" applyFill="1" applyBorder="1" applyAlignment="1">
      <alignment vertical="center"/>
    </xf>
    <xf numFmtId="167" fontId="12" fillId="2" borderId="12" xfId="1" applyNumberFormat="1" applyFont="1" applyFill="1" applyBorder="1" applyAlignment="1">
      <alignment horizontal="center" vertical="center"/>
    </xf>
    <xf numFmtId="171" fontId="6" fillId="0" borderId="13" xfId="1" applyNumberFormat="1" applyFont="1" applyBorder="1" applyAlignment="1" applyProtection="1">
      <alignment horizontal="center" vertical="center"/>
      <protection locked="0"/>
    </xf>
    <xf numFmtId="0" fontId="6" fillId="2" borderId="139" xfId="1" applyFont="1" applyFill="1" applyBorder="1" applyAlignment="1">
      <alignment horizontal="center" vertical="center"/>
    </xf>
    <xf numFmtId="0" fontId="6" fillId="2" borderId="143" xfId="1" applyFont="1" applyFill="1" applyBorder="1" applyAlignment="1">
      <alignment horizontal="left" vertical="center"/>
    </xf>
    <xf numFmtId="0" fontId="15" fillId="2" borderId="8" xfId="1" applyFont="1" applyFill="1" applyBorder="1" applyAlignment="1">
      <alignment horizontal="center" vertical="center"/>
    </xf>
    <xf numFmtId="0" fontId="15" fillId="2" borderId="133" xfId="1" applyFont="1" applyFill="1" applyBorder="1" applyAlignment="1">
      <alignment horizontal="right" vertical="center"/>
    </xf>
    <xf numFmtId="0" fontId="6" fillId="2" borderId="134" xfId="1" applyFont="1" applyFill="1" applyBorder="1" applyAlignment="1">
      <alignment vertical="center"/>
    </xf>
    <xf numFmtId="0" fontId="6" fillId="2" borderId="0" xfId="1" applyFont="1" applyFill="1" applyAlignment="1">
      <alignment vertical="center"/>
    </xf>
    <xf numFmtId="0" fontId="6" fillId="2" borderId="59" xfId="1" applyFont="1" applyFill="1" applyBorder="1" applyAlignment="1">
      <alignment horizontal="left" vertical="center"/>
    </xf>
    <xf numFmtId="167" fontId="6" fillId="2" borderId="48" xfId="1" applyNumberFormat="1" applyFont="1" applyFill="1" applyBorder="1" applyAlignment="1">
      <alignment horizontal="center" vertical="center"/>
    </xf>
    <xf numFmtId="3" fontId="12" fillId="2" borderId="48" xfId="1" applyNumberFormat="1" applyFont="1" applyFill="1" applyBorder="1" applyAlignment="1">
      <alignment horizontal="center" vertical="center"/>
    </xf>
    <xf numFmtId="0" fontId="6" fillId="2" borderId="54" xfId="1" applyFont="1" applyFill="1" applyBorder="1" applyAlignment="1">
      <alignment horizontal="left" vertical="center"/>
    </xf>
    <xf numFmtId="0" fontId="15" fillId="2" borderId="49" xfId="1" applyFont="1" applyFill="1" applyBorder="1" applyAlignment="1">
      <alignment horizontal="right" vertical="center"/>
    </xf>
    <xf numFmtId="0" fontId="15" fillId="2" borderId="9" xfId="1" applyFont="1" applyFill="1" applyBorder="1" applyAlignment="1">
      <alignment horizontal="right" vertical="center"/>
    </xf>
    <xf numFmtId="167" fontId="6" fillId="2" borderId="10" xfId="1" applyNumberFormat="1" applyFont="1" applyFill="1" applyBorder="1" applyAlignment="1">
      <alignment horizontal="center" vertical="center"/>
    </xf>
    <xf numFmtId="0" fontId="6" fillId="2" borderId="134" xfId="1" applyFont="1" applyFill="1" applyBorder="1" applyAlignment="1">
      <alignment horizontal="left" vertical="center"/>
    </xf>
    <xf numFmtId="0" fontId="6" fillId="2" borderId="110" xfId="1" applyFont="1" applyFill="1" applyBorder="1" applyAlignment="1">
      <alignment horizontal="left" vertical="center"/>
    </xf>
    <xf numFmtId="0" fontId="6" fillId="2" borderId="80" xfId="1" applyFont="1" applyFill="1" applyBorder="1" applyAlignment="1">
      <alignment horizontal="left" vertical="center"/>
    </xf>
    <xf numFmtId="16" fontId="6" fillId="2" borderId="11" xfId="1" applyNumberFormat="1" applyFont="1" applyFill="1" applyBorder="1" applyAlignment="1">
      <alignment horizontal="center" vertical="center"/>
    </xf>
    <xf numFmtId="0" fontId="6" fillId="2" borderId="82" xfId="1" applyFont="1" applyFill="1" applyBorder="1" applyAlignment="1">
      <alignment horizontal="left" vertical="center"/>
    </xf>
    <xf numFmtId="0" fontId="39" fillId="0" borderId="0" xfId="1" applyFont="1" applyAlignment="1">
      <alignment wrapText="1"/>
    </xf>
    <xf numFmtId="0" fontId="6" fillId="2" borderId="17" xfId="1" applyFont="1" applyFill="1" applyBorder="1" applyAlignment="1">
      <alignment horizontal="left" vertical="center"/>
    </xf>
    <xf numFmtId="167" fontId="6" fillId="2" borderId="9" xfId="1" applyNumberFormat="1" applyFont="1" applyFill="1" applyBorder="1" applyAlignment="1">
      <alignment horizontal="center" vertical="center"/>
    </xf>
    <xf numFmtId="167" fontId="6" fillId="2" borderId="12" xfId="1" applyNumberFormat="1" applyFont="1" applyFill="1" applyBorder="1" applyAlignment="1">
      <alignment horizontal="center" vertical="center"/>
    </xf>
    <xf numFmtId="0" fontId="12" fillId="2" borderId="31" xfId="1" applyFont="1" applyFill="1" applyBorder="1" applyAlignment="1">
      <alignment horizontal="center" vertical="center"/>
    </xf>
    <xf numFmtId="0" fontId="12" fillId="2" borderId="23" xfId="1" applyFont="1" applyFill="1" applyBorder="1" applyAlignment="1">
      <alignment horizontal="right" vertical="center"/>
    </xf>
    <xf numFmtId="167" fontId="12" fillId="2" borderId="23" xfId="1" applyNumberFormat="1" applyFont="1" applyFill="1" applyBorder="1" applyAlignment="1">
      <alignment horizontal="center" vertical="center"/>
    </xf>
    <xf numFmtId="3" fontId="12" fillId="0" borderId="24" xfId="1" applyNumberFormat="1" applyFont="1" applyBorder="1" applyAlignment="1" applyProtection="1">
      <alignment horizontal="center" vertical="center"/>
      <protection locked="0"/>
    </xf>
    <xf numFmtId="0" fontId="40" fillId="0" borderId="0" xfId="1" applyFont="1" applyAlignment="1">
      <alignment horizontal="center" vertical="center"/>
    </xf>
    <xf numFmtId="0" fontId="6" fillId="0" borderId="0" xfId="1" applyFont="1" applyAlignment="1">
      <alignment horizontal="center" vertical="center"/>
    </xf>
    <xf numFmtId="3" fontId="6" fillId="0" borderId="0" xfId="1" applyNumberFormat="1" applyFont="1" applyAlignment="1">
      <alignment horizontal="center" vertical="center"/>
    </xf>
    <xf numFmtId="1" fontId="10" fillId="0" borderId="0" xfId="1" applyNumberFormat="1" applyFont="1" applyAlignment="1">
      <alignment horizontal="center" vertical="center"/>
    </xf>
    <xf numFmtId="0" fontId="5" fillId="0" borderId="0" xfId="1" applyFont="1" applyAlignment="1">
      <alignment horizontal="right"/>
    </xf>
    <xf numFmtId="0" fontId="41" fillId="0" borderId="0" xfId="1" applyFont="1"/>
    <xf numFmtId="0" fontId="57" fillId="0" borderId="0" xfId="1" applyAlignment="1">
      <alignment horizontal="center"/>
    </xf>
    <xf numFmtId="0" fontId="22" fillId="0" borderId="0" xfId="1" applyFont="1"/>
    <xf numFmtId="4" fontId="57" fillId="0" borderId="1" xfId="1" applyNumberFormat="1" applyBorder="1"/>
    <xf numFmtId="0" fontId="9" fillId="4" borderId="139" xfId="1" applyFont="1" applyFill="1" applyBorder="1" applyAlignment="1">
      <alignment horizontal="center" vertical="center"/>
    </xf>
    <xf numFmtId="0" fontId="9" fillId="4" borderId="27" xfId="1" applyFont="1" applyFill="1" applyBorder="1" applyAlignment="1">
      <alignment horizontal="center" vertical="center"/>
    </xf>
    <xf numFmtId="4" fontId="10" fillId="4" borderId="27" xfId="1" applyNumberFormat="1" applyFont="1" applyFill="1" applyBorder="1" applyAlignment="1">
      <alignment horizontal="center" vertical="center"/>
    </xf>
    <xf numFmtId="0" fontId="10" fillId="4" borderId="101" xfId="1" applyFont="1" applyFill="1" applyBorder="1" applyAlignment="1">
      <alignment horizontal="center" vertical="center"/>
    </xf>
    <xf numFmtId="0" fontId="9" fillId="4" borderId="38" xfId="1" applyFont="1" applyFill="1" applyBorder="1" applyAlignment="1">
      <alignment horizontal="center" vertical="center" wrapText="1"/>
    </xf>
    <xf numFmtId="0" fontId="9" fillId="4" borderId="39" xfId="1" applyFont="1" applyFill="1" applyBorder="1" applyAlignment="1">
      <alignment horizontal="center" vertical="center" wrapText="1"/>
    </xf>
    <xf numFmtId="4" fontId="9" fillId="0" borderId="39" xfId="1" applyNumberFormat="1" applyFont="1" applyBorder="1" applyAlignment="1" applyProtection="1">
      <alignment horizontal="center" vertical="center"/>
      <protection locked="0"/>
    </xf>
    <xf numFmtId="0" fontId="8" fillId="4" borderId="40" xfId="1" applyFont="1" applyFill="1" applyBorder="1" applyAlignment="1">
      <alignment horizontal="center" vertical="center"/>
    </xf>
    <xf numFmtId="0" fontId="8" fillId="4" borderId="11" xfId="1" applyFont="1" applyFill="1" applyBorder="1" applyAlignment="1">
      <alignment horizontal="center" vertical="center" wrapText="1"/>
    </xf>
    <xf numFmtId="0" fontId="8" fillId="4" borderId="12" xfId="1" applyFont="1" applyFill="1" applyBorder="1" applyAlignment="1">
      <alignment horizontal="left" vertical="center" wrapText="1"/>
    </xf>
    <xf numFmtId="4" fontId="8" fillId="0" borderId="12" xfId="1" applyNumberFormat="1" applyFont="1" applyBorder="1" applyAlignment="1" applyProtection="1">
      <alignment horizontal="center" vertical="center"/>
      <protection locked="0"/>
    </xf>
    <xf numFmtId="0" fontId="8" fillId="4" borderId="13" xfId="1" applyFont="1" applyFill="1" applyBorder="1" applyAlignment="1">
      <alignment horizontal="center" vertical="center"/>
    </xf>
    <xf numFmtId="0" fontId="8" fillId="0" borderId="0" xfId="0" applyFont="1" applyAlignment="1">
      <alignment horizontal="right" vertical="center" wrapText="1"/>
    </xf>
    <xf numFmtId="4" fontId="6" fillId="2" borderId="85" xfId="1" applyNumberFormat="1" applyFont="1" applyFill="1" applyBorder="1" applyAlignment="1">
      <alignment horizontal="center" vertical="center" wrapText="1"/>
    </xf>
    <xf numFmtId="4" fontId="6" fillId="2" borderId="55" xfId="1" applyNumberFormat="1" applyFont="1" applyFill="1" applyBorder="1" applyAlignment="1">
      <alignment horizontal="center" vertical="center" wrapText="1"/>
    </xf>
    <xf numFmtId="4" fontId="6" fillId="2" borderId="126" xfId="1" applyNumberFormat="1" applyFont="1" applyFill="1" applyBorder="1" applyAlignment="1">
      <alignment horizontal="center" vertical="center" wrapText="1"/>
    </xf>
    <xf numFmtId="2" fontId="15" fillId="2" borderId="22" xfId="1" applyNumberFormat="1" applyFont="1" applyFill="1" applyBorder="1" applyAlignment="1">
      <alignment horizontal="center" vertical="center"/>
    </xf>
    <xf numFmtId="2" fontId="15" fillId="2" borderId="128" xfId="1" applyNumberFormat="1" applyFont="1" applyFill="1" applyBorder="1" applyAlignment="1">
      <alignment horizontal="center" vertical="center"/>
    </xf>
    <xf numFmtId="2" fontId="15" fillId="2" borderId="33" xfId="1" applyNumberFormat="1" applyFont="1" applyFill="1" applyBorder="1" applyAlignment="1">
      <alignment horizontal="center" vertical="center"/>
    </xf>
    <xf numFmtId="2" fontId="15" fillId="2" borderId="34" xfId="1" applyNumberFormat="1" applyFont="1" applyFill="1" applyBorder="1" applyAlignment="1">
      <alignment horizontal="center" vertical="center"/>
    </xf>
    <xf numFmtId="167" fontId="10" fillId="2" borderId="33" xfId="1" applyNumberFormat="1" applyFont="1" applyFill="1" applyBorder="1" applyAlignment="1">
      <alignment horizontal="center" vertical="center"/>
    </xf>
    <xf numFmtId="167" fontId="10" fillId="2" borderId="34" xfId="1" applyNumberFormat="1" applyFont="1" applyFill="1" applyBorder="1" applyAlignment="1">
      <alignment horizontal="center" vertical="center"/>
    </xf>
    <xf numFmtId="1" fontId="19" fillId="0" borderId="0" xfId="2" applyNumberFormat="1" applyFont="1" applyAlignment="1">
      <alignment horizontal="left" vertical="center"/>
    </xf>
    <xf numFmtId="49" fontId="5" fillId="0" borderId="0" xfId="1" applyNumberFormat="1" applyFont="1" applyAlignment="1">
      <alignment horizontal="left" vertical="top" wrapText="1"/>
    </xf>
    <xf numFmtId="3" fontId="10" fillId="2" borderId="33" xfId="1" applyNumberFormat="1" applyFont="1" applyFill="1" applyBorder="1" applyAlignment="1">
      <alignment horizontal="center" vertical="center"/>
    </xf>
    <xf numFmtId="0" fontId="13" fillId="2" borderId="34" xfId="0" applyFont="1" applyFill="1" applyBorder="1" applyAlignment="1">
      <alignment horizontal="center" vertical="center"/>
    </xf>
    <xf numFmtId="2" fontId="10" fillId="2" borderId="47" xfId="1" applyNumberFormat="1" applyFont="1" applyFill="1" applyBorder="1" applyAlignment="1">
      <alignment horizontal="center" vertical="center"/>
    </xf>
    <xf numFmtId="2" fontId="10" fillId="2" borderId="48" xfId="1" applyNumberFormat="1" applyFont="1" applyFill="1" applyBorder="1" applyAlignment="1">
      <alignment horizontal="center" vertical="center"/>
    </xf>
    <xf numFmtId="2" fontId="10" fillId="2" borderId="22" xfId="1" applyNumberFormat="1" applyFont="1" applyFill="1" applyBorder="1" applyAlignment="1">
      <alignment horizontal="center" vertical="center" wrapText="1"/>
    </xf>
    <xf numFmtId="2" fontId="10" fillId="2" borderId="128" xfId="1" applyNumberFormat="1" applyFont="1" applyFill="1" applyBorder="1" applyAlignment="1">
      <alignment horizontal="center" vertical="center" wrapText="1"/>
    </xf>
    <xf numFmtId="2" fontId="10" fillId="2" borderId="47" xfId="1" applyNumberFormat="1" applyFont="1" applyFill="1" applyBorder="1" applyAlignment="1">
      <alignment horizontal="center" vertical="center" wrapText="1"/>
    </xf>
    <xf numFmtId="2" fontId="10" fillId="2" borderId="48" xfId="1" applyNumberFormat="1" applyFont="1" applyFill="1" applyBorder="1" applyAlignment="1">
      <alignment horizontal="center" vertical="center" wrapText="1"/>
    </xf>
    <xf numFmtId="2" fontId="15" fillId="2" borderId="47" xfId="1" applyNumberFormat="1" applyFont="1" applyFill="1" applyBorder="1" applyAlignment="1">
      <alignment horizontal="center" vertical="center"/>
    </xf>
    <xf numFmtId="2" fontId="15" fillId="2" borderId="48" xfId="1" applyNumberFormat="1" applyFont="1" applyFill="1" applyBorder="1" applyAlignment="1">
      <alignment horizontal="center" vertical="center"/>
    </xf>
    <xf numFmtId="0" fontId="6" fillId="2" borderId="23" xfId="1" applyFont="1" applyFill="1" applyBorder="1" applyAlignment="1">
      <alignment horizontal="center" vertical="center"/>
    </xf>
    <xf numFmtId="0" fontId="10" fillId="2" borderId="5" xfId="1" applyFont="1" applyFill="1" applyBorder="1" applyAlignment="1">
      <alignment horizontal="center" vertical="center"/>
    </xf>
    <xf numFmtId="0" fontId="13" fillId="2" borderId="138" xfId="0" applyFont="1" applyFill="1" applyBorder="1" applyAlignment="1">
      <alignment horizontal="center" vertical="center"/>
    </xf>
    <xf numFmtId="0" fontId="10" fillId="2" borderId="3"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12" xfId="1" applyFont="1" applyFill="1" applyBorder="1" applyAlignment="1">
      <alignment horizontal="center" vertical="center"/>
    </xf>
    <xf numFmtId="0" fontId="33" fillId="0" borderId="83" xfId="1" applyFont="1" applyBorder="1" applyAlignment="1">
      <alignment horizontal="left" vertical="center"/>
    </xf>
    <xf numFmtId="0" fontId="8" fillId="0" borderId="1" xfId="0" applyFont="1" applyBorder="1" applyAlignment="1">
      <alignment horizontal="right" vertical="center" wrapText="1"/>
    </xf>
    <xf numFmtId="0" fontId="16" fillId="0" borderId="1" xfId="1" applyFont="1" applyBorder="1" applyAlignment="1">
      <alignment horizontal="left"/>
    </xf>
    <xf numFmtId="0" fontId="57" fillId="0" borderId="1" xfId="1" applyBorder="1"/>
  </cellXfs>
  <cellStyles count="5">
    <cellStyle name="Comma 2" xfId="3" xr:uid="{00000000-0005-0000-0000-000003000000}"/>
    <cellStyle name="Įprastas" xfId="0" builtinId="0"/>
    <cellStyle name="Normal 2" xfId="1" xr:uid="{00000000-0005-0000-0000-000001000000}"/>
    <cellStyle name="Normal 2 6" xfId="4" xr:uid="{6960F9F0-BEE7-477A-B414-6EDCF4A7AACC}"/>
    <cellStyle name="Normal_Kainos skaiciavimai_Kvedarna_2007" xfId="2" xr:uid="{00000000-0005-0000-0000-000002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3"/>
  <sheetViews>
    <sheetView topLeftCell="A19" zoomScale="130" zoomScaleNormal="130" workbookViewId="0">
      <selection activeCell="D80" sqref="D80"/>
    </sheetView>
  </sheetViews>
  <sheetFormatPr defaultColWidth="9.140625" defaultRowHeight="15"/>
  <cols>
    <col min="1" max="2" width="9.140625" style="5"/>
    <col min="3" max="3" width="67.85546875" style="5" customWidth="1"/>
    <col min="4" max="4" width="22.5703125" style="5" customWidth="1"/>
    <col min="5" max="5" width="20.140625" style="5" customWidth="1"/>
    <col min="6" max="6" width="18.140625" style="5" customWidth="1"/>
    <col min="7" max="7" width="10.5703125" style="6" customWidth="1"/>
    <col min="8" max="8" width="32.140625" style="6" bestFit="1" customWidth="1"/>
    <col min="9" max="9" width="11.28515625" style="5" customWidth="1"/>
    <col min="10" max="16384" width="9.140625" style="5"/>
  </cols>
  <sheetData>
    <row r="1" spans="1:12">
      <c r="A1" s="7" t="s">
        <v>0</v>
      </c>
      <c r="B1" s="8"/>
      <c r="C1" s="8"/>
      <c r="D1" s="8"/>
      <c r="E1" s="8"/>
      <c r="F1" s="8"/>
      <c r="G1" s="9"/>
      <c r="H1" s="9"/>
      <c r="I1" s="8"/>
      <c r="J1" s="8"/>
      <c r="K1" s="8"/>
      <c r="L1" s="8"/>
    </row>
    <row r="2" spans="1:12">
      <c r="A2" s="7" t="s">
        <v>1</v>
      </c>
      <c r="B2" s="8"/>
      <c r="C2" s="8"/>
      <c r="D2" s="8"/>
      <c r="E2" s="8"/>
      <c r="F2" s="8"/>
      <c r="G2" s="9"/>
      <c r="H2" s="9"/>
      <c r="I2" s="8"/>
      <c r="J2" s="8"/>
      <c r="K2" s="8"/>
      <c r="L2" s="8"/>
    </row>
    <row r="3" spans="1:12">
      <c r="A3" s="8"/>
      <c r="B3" s="8"/>
      <c r="C3" s="8"/>
      <c r="D3" s="8"/>
      <c r="E3" s="8"/>
      <c r="F3" s="8"/>
      <c r="G3" s="9"/>
      <c r="H3" s="9"/>
      <c r="I3" s="8"/>
      <c r="J3" s="8"/>
      <c r="K3" s="8"/>
      <c r="L3" s="8"/>
    </row>
    <row r="4" spans="1:12">
      <c r="A4" s="8"/>
      <c r="B4" s="8"/>
      <c r="C4" s="8"/>
      <c r="D4" s="8"/>
      <c r="E4" s="8"/>
      <c r="F4" s="8"/>
      <c r="G4" s="9"/>
      <c r="H4" s="9"/>
      <c r="I4" s="8"/>
      <c r="J4" s="8"/>
      <c r="K4" s="8"/>
      <c r="L4" s="8"/>
    </row>
    <row r="5" spans="1:12">
      <c r="A5" s="10" t="s">
        <v>2</v>
      </c>
      <c r="B5" s="8"/>
      <c r="C5" s="8"/>
      <c r="D5" s="8"/>
      <c r="E5" s="8"/>
      <c r="F5" s="8"/>
      <c r="G5" s="9"/>
      <c r="H5" s="9"/>
      <c r="I5" s="8"/>
      <c r="J5" s="8"/>
      <c r="K5" s="8"/>
      <c r="L5" s="8"/>
    </row>
    <row r="6" spans="1:12">
      <c r="A6" s="8"/>
      <c r="B6" s="8"/>
      <c r="C6" s="8"/>
      <c r="D6" s="8"/>
      <c r="E6" s="8"/>
      <c r="F6" s="8"/>
      <c r="G6" s="9"/>
      <c r="H6" s="9"/>
      <c r="I6" s="8"/>
      <c r="J6" s="8"/>
      <c r="K6" s="8"/>
      <c r="L6" s="8"/>
    </row>
    <row r="8" spans="1:12" ht="19.5" customHeight="1">
      <c r="B8" s="877" t="s">
        <v>3</v>
      </c>
      <c r="C8" s="877"/>
      <c r="D8" s="877"/>
      <c r="E8" s="877"/>
    </row>
    <row r="9" spans="1:12">
      <c r="B9" s="11" t="s">
        <v>4</v>
      </c>
      <c r="C9" s="12" t="s">
        <v>5</v>
      </c>
      <c r="D9" s="13" t="s">
        <v>6</v>
      </c>
      <c r="E9" s="14" t="s">
        <v>7</v>
      </c>
    </row>
    <row r="10" spans="1:12">
      <c r="B10" s="15" t="s">
        <v>8</v>
      </c>
      <c r="C10" s="16" t="s">
        <v>9</v>
      </c>
      <c r="D10" s="17"/>
      <c r="E10" s="18"/>
    </row>
    <row r="11" spans="1:12" ht="24">
      <c r="B11" s="15" t="s">
        <v>10</v>
      </c>
      <c r="C11" s="16" t="s">
        <v>11</v>
      </c>
      <c r="D11" s="19">
        <f>D12+D15+D31</f>
        <v>1051.22812</v>
      </c>
      <c r="E11" s="20"/>
      <c r="I11" s="21"/>
    </row>
    <row r="12" spans="1:12">
      <c r="B12" s="22" t="s">
        <v>12</v>
      </c>
      <c r="C12" s="23" t="s">
        <v>13</v>
      </c>
      <c r="D12" s="24">
        <f>SUM(D13:D14)</f>
        <v>446.41091</v>
      </c>
      <c r="E12" s="25"/>
    </row>
    <row r="13" spans="1:12">
      <c r="B13" s="26" t="s">
        <v>14</v>
      </c>
      <c r="C13" s="27" t="s">
        <v>15</v>
      </c>
      <c r="D13" s="28">
        <v>436.91777000000002</v>
      </c>
      <c r="E13" s="29"/>
    </row>
    <row r="14" spans="1:12">
      <c r="B14" s="30" t="s">
        <v>16</v>
      </c>
      <c r="C14" s="31" t="s">
        <v>17</v>
      </c>
      <c r="D14" s="32">
        <v>9.4931400000000004</v>
      </c>
      <c r="E14" s="33"/>
    </row>
    <row r="15" spans="1:12">
      <c r="B15" s="22" t="s">
        <v>18</v>
      </c>
      <c r="C15" s="23" t="s">
        <v>19</v>
      </c>
      <c r="D15" s="24">
        <f>D16+D20+D26</f>
        <v>604.81720999999993</v>
      </c>
      <c r="E15" s="25"/>
    </row>
    <row r="16" spans="1:12" ht="17.25" customHeight="1">
      <c r="B16" s="34" t="s">
        <v>20</v>
      </c>
      <c r="C16" s="35" t="s">
        <v>21</v>
      </c>
      <c r="D16" s="36">
        <f>SUM(D17:D19)</f>
        <v>290.31225999999998</v>
      </c>
      <c r="E16" s="29"/>
    </row>
    <row r="17" spans="2:12">
      <c r="B17" s="26" t="s">
        <v>22</v>
      </c>
      <c r="C17" s="27" t="s">
        <v>23</v>
      </c>
      <c r="D17" s="28">
        <v>290.31225999999998</v>
      </c>
      <c r="E17" s="29"/>
    </row>
    <row r="18" spans="2:12">
      <c r="B18" s="26" t="s">
        <v>24</v>
      </c>
      <c r="C18" s="27" t="s">
        <v>25</v>
      </c>
      <c r="D18" s="28">
        <v>0</v>
      </c>
      <c r="E18" s="29"/>
    </row>
    <row r="19" spans="2:12">
      <c r="B19" s="26" t="s">
        <v>26</v>
      </c>
      <c r="C19" s="27" t="s">
        <v>17</v>
      </c>
      <c r="D19" s="28">
        <v>0</v>
      </c>
      <c r="E19" s="29"/>
      <c r="L19" s="5" t="s">
        <v>27</v>
      </c>
    </row>
    <row r="20" spans="2:12">
      <c r="B20" s="34" t="s">
        <v>28</v>
      </c>
      <c r="C20" s="35" t="s">
        <v>29</v>
      </c>
      <c r="D20" s="36">
        <f>SUM(D21:D25)</f>
        <v>281.24</v>
      </c>
      <c r="E20" s="29"/>
    </row>
    <row r="21" spans="2:12">
      <c r="B21" s="26" t="s">
        <v>30</v>
      </c>
      <c r="C21" s="27" t="s">
        <v>31</v>
      </c>
      <c r="D21" s="28">
        <v>281.24</v>
      </c>
      <c r="E21" s="29"/>
    </row>
    <row r="22" spans="2:12">
      <c r="B22" s="26" t="s">
        <v>32</v>
      </c>
      <c r="C22" s="27" t="s">
        <v>33</v>
      </c>
      <c r="D22" s="28">
        <v>0</v>
      </c>
      <c r="E22" s="29"/>
    </row>
    <row r="23" spans="2:12">
      <c r="B23" s="26" t="s">
        <v>34</v>
      </c>
      <c r="C23" s="27" t="s">
        <v>25</v>
      </c>
      <c r="D23" s="28">
        <v>0</v>
      </c>
      <c r="E23" s="29"/>
    </row>
    <row r="24" spans="2:12">
      <c r="B24" s="26" t="s">
        <v>35</v>
      </c>
      <c r="C24" s="27" t="s">
        <v>17</v>
      </c>
      <c r="D24" s="28">
        <v>0</v>
      </c>
      <c r="E24" s="29"/>
    </row>
    <row r="25" spans="2:12">
      <c r="B25" s="26" t="s">
        <v>36</v>
      </c>
      <c r="C25" s="27" t="s">
        <v>37</v>
      </c>
      <c r="D25" s="28">
        <v>0</v>
      </c>
      <c r="E25" s="29"/>
    </row>
    <row r="26" spans="2:12">
      <c r="B26" s="34" t="s">
        <v>38</v>
      </c>
      <c r="C26" s="35" t="s">
        <v>39</v>
      </c>
      <c r="D26" s="36">
        <f>SUM(D27:D30)</f>
        <v>33.264949999999999</v>
      </c>
      <c r="E26" s="29"/>
    </row>
    <row r="27" spans="2:12">
      <c r="B27" s="26" t="s">
        <v>40</v>
      </c>
      <c r="C27" s="27" t="s">
        <v>41</v>
      </c>
      <c r="D27" s="28">
        <v>33.264949999999999</v>
      </c>
      <c r="E27" s="29"/>
    </row>
    <row r="28" spans="2:12">
      <c r="B28" s="26" t="s">
        <v>42</v>
      </c>
      <c r="C28" s="27" t="s">
        <v>43</v>
      </c>
      <c r="D28" s="28">
        <v>0</v>
      </c>
      <c r="E28" s="29"/>
    </row>
    <row r="29" spans="2:12">
      <c r="B29" s="26" t="s">
        <v>44</v>
      </c>
      <c r="C29" s="31" t="s">
        <v>25</v>
      </c>
      <c r="D29" s="32">
        <v>0</v>
      </c>
      <c r="E29" s="33"/>
    </row>
    <row r="30" spans="2:12">
      <c r="B30" s="30" t="s">
        <v>45</v>
      </c>
      <c r="C30" s="31" t="s">
        <v>17</v>
      </c>
      <c r="D30" s="32">
        <v>0</v>
      </c>
      <c r="E30" s="33"/>
    </row>
    <row r="31" spans="2:12">
      <c r="B31" s="22" t="s">
        <v>46</v>
      </c>
      <c r="C31" s="23" t="s">
        <v>47</v>
      </c>
      <c r="D31" s="37">
        <f>SUM(D32+D33)</f>
        <v>0</v>
      </c>
      <c r="E31" s="25"/>
    </row>
    <row r="32" spans="2:12">
      <c r="B32" s="26" t="s">
        <v>48</v>
      </c>
      <c r="C32" s="27" t="s">
        <v>49</v>
      </c>
      <c r="D32" s="28">
        <v>0</v>
      </c>
      <c r="E32" s="29"/>
    </row>
    <row r="33" spans="2:9">
      <c r="B33" s="26" t="s">
        <v>50</v>
      </c>
      <c r="C33" s="31" t="s">
        <v>17</v>
      </c>
      <c r="D33" s="32">
        <v>0</v>
      </c>
      <c r="E33" s="33"/>
    </row>
    <row r="34" spans="2:9">
      <c r="B34" s="22" t="s">
        <v>51</v>
      </c>
      <c r="C34" s="38" t="s">
        <v>52</v>
      </c>
      <c r="D34" s="24">
        <f>D35+D40</f>
        <v>155.95073000000002</v>
      </c>
      <c r="E34" s="25"/>
    </row>
    <row r="35" spans="2:9">
      <c r="B35" s="34" t="s">
        <v>53</v>
      </c>
      <c r="C35" s="35" t="s">
        <v>54</v>
      </c>
      <c r="D35" s="36">
        <f>SUM(D36:D39)</f>
        <v>112.89364</v>
      </c>
      <c r="E35" s="29"/>
    </row>
    <row r="36" spans="2:9">
      <c r="B36" s="26" t="s">
        <v>55</v>
      </c>
      <c r="C36" s="27" t="s">
        <v>56</v>
      </c>
      <c r="D36" s="28">
        <v>112.89364</v>
      </c>
      <c r="E36" s="29"/>
    </row>
    <row r="37" spans="2:9">
      <c r="B37" s="26" t="s">
        <v>57</v>
      </c>
      <c r="C37" s="27" t="s">
        <v>58</v>
      </c>
      <c r="D37" s="28">
        <v>0</v>
      </c>
      <c r="E37" s="29"/>
    </row>
    <row r="38" spans="2:9">
      <c r="B38" s="26" t="s">
        <v>59</v>
      </c>
      <c r="C38" s="27" t="s">
        <v>60</v>
      </c>
      <c r="D38" s="28">
        <v>0</v>
      </c>
      <c r="E38" s="29"/>
    </row>
    <row r="39" spans="2:9">
      <c r="B39" s="26" t="s">
        <v>61</v>
      </c>
      <c r="C39" s="27" t="s">
        <v>17</v>
      </c>
      <c r="D39" s="28">
        <v>0</v>
      </c>
      <c r="E39" s="29"/>
    </row>
    <row r="40" spans="2:9">
      <c r="B40" s="34" t="s">
        <v>62</v>
      </c>
      <c r="C40" s="35" t="s">
        <v>63</v>
      </c>
      <c r="D40" s="36">
        <f>SUM(D41:D43)</f>
        <v>43.057090000000002</v>
      </c>
      <c r="E40" s="29"/>
    </row>
    <row r="41" spans="2:9">
      <c r="B41" s="26" t="s">
        <v>64</v>
      </c>
      <c r="C41" s="27" t="s">
        <v>65</v>
      </c>
      <c r="D41" s="39">
        <v>33.563949999999998</v>
      </c>
      <c r="E41" s="29"/>
    </row>
    <row r="42" spans="2:9">
      <c r="B42" s="30" t="s">
        <v>66</v>
      </c>
      <c r="C42" s="31" t="s">
        <v>17</v>
      </c>
      <c r="D42" s="32">
        <v>9.4931400000000004</v>
      </c>
      <c r="E42" s="33"/>
    </row>
    <row r="43" spans="2:9">
      <c r="B43" s="30" t="s">
        <v>67</v>
      </c>
      <c r="C43" s="31" t="s">
        <v>37</v>
      </c>
      <c r="D43" s="32">
        <v>0</v>
      </c>
      <c r="E43" s="33"/>
    </row>
    <row r="44" spans="2:9">
      <c r="B44" s="40" t="s">
        <v>68</v>
      </c>
      <c r="C44" s="41" t="s">
        <v>69</v>
      </c>
      <c r="D44" s="42">
        <f>D45+D52</f>
        <v>1108.6139499999999</v>
      </c>
      <c r="E44" s="43" t="s">
        <v>70</v>
      </c>
      <c r="F44" s="44"/>
      <c r="I44" s="21"/>
    </row>
    <row r="45" spans="2:9" ht="24">
      <c r="B45" s="22" t="s">
        <v>71</v>
      </c>
      <c r="C45" s="38" t="s">
        <v>72</v>
      </c>
      <c r="D45" s="45">
        <f>D46+D47+D51</f>
        <v>963.21514870430542</v>
      </c>
      <c r="E45" s="25" t="s">
        <v>70</v>
      </c>
      <c r="F45" s="44"/>
      <c r="I45" s="21"/>
    </row>
    <row r="46" spans="2:9">
      <c r="B46" s="26" t="s">
        <v>73</v>
      </c>
      <c r="C46" s="46" t="s">
        <v>74</v>
      </c>
      <c r="D46" s="47">
        <f>VAS073_F_Visospaskirsto13IsViso</f>
        <v>399.61941052835533</v>
      </c>
      <c r="E46" s="29" t="s">
        <v>70</v>
      </c>
    </row>
    <row r="47" spans="2:9">
      <c r="B47" s="26" t="s">
        <v>75</v>
      </c>
      <c r="C47" s="46" t="s">
        <v>76</v>
      </c>
      <c r="D47" s="47">
        <f>VAS073_F_Visospaskirsto14IsViso</f>
        <v>563.59573817595015</v>
      </c>
      <c r="E47" s="29" t="s">
        <v>70</v>
      </c>
    </row>
    <row r="48" spans="2:9" s="1" customFormat="1">
      <c r="B48" s="48" t="s">
        <v>77</v>
      </c>
      <c r="C48" s="49" t="s">
        <v>78</v>
      </c>
      <c r="D48" s="50">
        <f>VAS073_F_Visospaskirsto141NuotekuSurinkimas</f>
        <v>302.42238202436045</v>
      </c>
      <c r="E48" s="51" t="s">
        <v>70</v>
      </c>
      <c r="G48" s="52"/>
      <c r="H48" s="52"/>
    </row>
    <row r="49" spans="2:9" s="1" customFormat="1">
      <c r="B49" s="48" t="s">
        <v>79</v>
      </c>
      <c r="C49" s="49" t="s">
        <v>80</v>
      </c>
      <c r="D49" s="50">
        <f>VAS073_F_Visospaskirsto142NuotekuValymas</f>
        <v>212.51004392280871</v>
      </c>
      <c r="E49" s="51" t="s">
        <v>70</v>
      </c>
      <c r="G49" s="52"/>
      <c r="H49" s="52"/>
    </row>
    <row r="50" spans="2:9" s="1" customFormat="1">
      <c r="B50" s="48" t="s">
        <v>81</v>
      </c>
      <c r="C50" s="49" t="s">
        <v>82</v>
      </c>
      <c r="D50" s="50">
        <f>VAS073_F_Visospaskirsto143NuotekuDumblo</f>
        <v>48.663312228780953</v>
      </c>
      <c r="E50" s="51" t="s">
        <v>70</v>
      </c>
      <c r="G50" s="52"/>
      <c r="H50" s="52"/>
    </row>
    <row r="51" spans="2:9">
      <c r="B51" s="30" t="s">
        <v>83</v>
      </c>
      <c r="C51" s="46" t="s">
        <v>84</v>
      </c>
      <c r="D51" s="47">
        <f>VAS073_F_Visospaskirsto15PavirsiniuNuoteku</f>
        <v>0</v>
      </c>
      <c r="E51" s="29" t="s">
        <v>70</v>
      </c>
    </row>
    <row r="52" spans="2:9">
      <c r="B52" s="22" t="s">
        <v>85</v>
      </c>
      <c r="C52" s="38" t="s">
        <v>86</v>
      </c>
      <c r="D52" s="45">
        <f>SUM(D53:D55)</f>
        <v>145.39880129569457</v>
      </c>
      <c r="E52" s="25" t="s">
        <v>70</v>
      </c>
      <c r="I52" s="21"/>
    </row>
    <row r="53" spans="2:9">
      <c r="B53" s="26" t="s">
        <v>87</v>
      </c>
      <c r="C53" s="46" t="s">
        <v>88</v>
      </c>
      <c r="D53" s="47">
        <f>VAS073_F_Visospaskirsto1Apskaitosveikla1</f>
        <v>111.337648181741</v>
      </c>
      <c r="E53" s="29" t="s">
        <v>70</v>
      </c>
      <c r="I53" s="21"/>
    </row>
    <row r="54" spans="2:9">
      <c r="B54" s="26" t="s">
        <v>89</v>
      </c>
      <c r="C54" s="46" t="s">
        <v>90</v>
      </c>
      <c r="D54" s="47">
        <f>VAS073_F_Visospaskirsto1Kitareguliuoja1</f>
        <v>0</v>
      </c>
      <c r="E54" s="29" t="s">
        <v>70</v>
      </c>
      <c r="G54" s="53"/>
      <c r="H54" s="53"/>
    </row>
    <row r="55" spans="2:9">
      <c r="B55" s="30" t="s">
        <v>91</v>
      </c>
      <c r="C55" s="54" t="s">
        <v>92</v>
      </c>
      <c r="D55" s="55">
        <f>VAS073_F_Visospaskirsto17KitosVeiklos</f>
        <v>34.06115311395358</v>
      </c>
      <c r="E55" s="33" t="s">
        <v>70</v>
      </c>
    </row>
    <row r="56" spans="2:9">
      <c r="B56" s="22" t="s">
        <v>93</v>
      </c>
      <c r="C56" s="56" t="s">
        <v>94</v>
      </c>
      <c r="D56" s="45">
        <f>SUM(D57:D76)</f>
        <v>65.62</v>
      </c>
      <c r="E56" s="25"/>
      <c r="I56" s="21"/>
    </row>
    <row r="57" spans="2:9">
      <c r="B57" s="57" t="s">
        <v>95</v>
      </c>
      <c r="C57" s="58" t="s">
        <v>96</v>
      </c>
      <c r="D57" s="59">
        <v>2.5299999999999998</v>
      </c>
      <c r="E57" s="60"/>
    </row>
    <row r="58" spans="2:9" ht="51.75">
      <c r="B58" s="61" t="s">
        <v>97</v>
      </c>
      <c r="C58" s="58" t="s">
        <v>98</v>
      </c>
      <c r="D58" s="59">
        <v>0</v>
      </c>
      <c r="E58" s="60"/>
      <c r="G58" s="53"/>
      <c r="H58" s="53"/>
    </row>
    <row r="59" spans="2:9">
      <c r="B59" s="61" t="s">
        <v>99</v>
      </c>
      <c r="C59" s="58" t="s">
        <v>100</v>
      </c>
      <c r="D59" s="59">
        <v>0</v>
      </c>
      <c r="E59" s="60"/>
    </row>
    <row r="60" spans="2:9" ht="30.75" customHeight="1">
      <c r="B60" s="61" t="s">
        <v>101</v>
      </c>
      <c r="C60" s="58" t="s">
        <v>102</v>
      </c>
      <c r="D60" s="59">
        <v>1.77</v>
      </c>
      <c r="E60" s="60"/>
    </row>
    <row r="61" spans="2:9">
      <c r="B61" s="61" t="s">
        <v>103</v>
      </c>
      <c r="C61" s="58" t="s">
        <v>104</v>
      </c>
      <c r="D61" s="59">
        <v>5.45</v>
      </c>
      <c r="E61" s="60"/>
    </row>
    <row r="62" spans="2:9" ht="51.75">
      <c r="B62" s="61" t="s">
        <v>105</v>
      </c>
      <c r="C62" s="58" t="s">
        <v>106</v>
      </c>
      <c r="D62" s="59">
        <v>0</v>
      </c>
      <c r="E62" s="60"/>
    </row>
    <row r="63" spans="2:9" ht="26.25">
      <c r="B63" s="61" t="s">
        <v>107</v>
      </c>
      <c r="C63" s="58" t="s">
        <v>108</v>
      </c>
      <c r="D63" s="59">
        <v>0.75</v>
      </c>
      <c r="E63" s="60"/>
    </row>
    <row r="64" spans="2:9" ht="90">
      <c r="B64" s="61" t="s">
        <v>109</v>
      </c>
      <c r="C64" s="58" t="s">
        <v>110</v>
      </c>
      <c r="D64" s="59">
        <v>46.41</v>
      </c>
      <c r="E64" s="62"/>
    </row>
    <row r="65" spans="2:9">
      <c r="B65" s="61" t="s">
        <v>111</v>
      </c>
      <c r="C65" s="58" t="s">
        <v>112</v>
      </c>
      <c r="D65" s="59">
        <v>0</v>
      </c>
      <c r="E65" s="60"/>
    </row>
    <row r="66" spans="2:9" ht="44.25" customHeight="1">
      <c r="B66" s="61" t="s">
        <v>113</v>
      </c>
      <c r="C66" s="58" t="s">
        <v>114</v>
      </c>
      <c r="D66" s="59">
        <v>0</v>
      </c>
      <c r="E66" s="60"/>
      <c r="F66" s="63"/>
      <c r="G66" s="64"/>
      <c r="H66" s="53"/>
    </row>
    <row r="67" spans="2:9" ht="26.25">
      <c r="B67" s="61" t="s">
        <v>115</v>
      </c>
      <c r="C67" s="58" t="s">
        <v>116</v>
      </c>
      <c r="D67" s="59">
        <v>0</v>
      </c>
      <c r="E67" s="60"/>
    </row>
    <row r="68" spans="2:9" ht="26.25">
      <c r="B68" s="61" t="s">
        <v>117</v>
      </c>
      <c r="C68" s="58" t="s">
        <v>118</v>
      </c>
      <c r="D68" s="59">
        <v>0</v>
      </c>
      <c r="E68" s="60"/>
    </row>
    <row r="69" spans="2:9" ht="26.25">
      <c r="B69" s="61" t="s">
        <v>119</v>
      </c>
      <c r="C69" s="58" t="s">
        <v>120</v>
      </c>
      <c r="D69" s="59">
        <v>0</v>
      </c>
      <c r="E69" s="60"/>
    </row>
    <row r="70" spans="2:9" ht="77.25">
      <c r="B70" s="61" t="s">
        <v>121</v>
      </c>
      <c r="C70" s="58" t="s">
        <v>122</v>
      </c>
      <c r="D70" s="59">
        <v>8.7100000000000009</v>
      </c>
      <c r="E70" s="60"/>
    </row>
    <row r="71" spans="2:9" ht="64.5">
      <c r="B71" s="65" t="s">
        <v>123</v>
      </c>
      <c r="C71" s="58" t="s">
        <v>124</v>
      </c>
      <c r="D71" s="59">
        <v>0</v>
      </c>
      <c r="E71" s="66"/>
    </row>
    <row r="72" spans="2:9" ht="39">
      <c r="B72" s="65" t="s">
        <v>125</v>
      </c>
      <c r="C72" s="58" t="s">
        <v>126</v>
      </c>
      <c r="D72" s="59">
        <v>0</v>
      </c>
      <c r="E72" s="66"/>
    </row>
    <row r="73" spans="2:9" ht="51.75">
      <c r="B73" s="65" t="s">
        <v>127</v>
      </c>
      <c r="C73" s="58" t="s">
        <v>128</v>
      </c>
      <c r="D73" s="59">
        <v>0</v>
      </c>
      <c r="E73" s="66"/>
    </row>
    <row r="74" spans="2:9" ht="39">
      <c r="B74" s="65" t="s">
        <v>129</v>
      </c>
      <c r="C74" s="58" t="s">
        <v>130</v>
      </c>
      <c r="D74" s="59">
        <v>0</v>
      </c>
      <c r="E74" s="66"/>
    </row>
    <row r="75" spans="2:9">
      <c r="B75" s="65" t="s">
        <v>131</v>
      </c>
      <c r="C75" s="58" t="s">
        <v>132</v>
      </c>
      <c r="D75" s="59">
        <v>0</v>
      </c>
      <c r="E75" s="66"/>
    </row>
    <row r="76" spans="2:9" ht="26.25">
      <c r="B76" s="67" t="s">
        <v>133</v>
      </c>
      <c r="C76" s="68" t="s">
        <v>134</v>
      </c>
      <c r="D76" s="69">
        <v>0</v>
      </c>
      <c r="E76" s="70"/>
    </row>
    <row r="77" spans="2:9">
      <c r="B77" s="71" t="s">
        <v>135</v>
      </c>
      <c r="C77" s="72" t="s">
        <v>136</v>
      </c>
      <c r="D77" s="73">
        <v>0</v>
      </c>
      <c r="E77" s="74"/>
    </row>
    <row r="78" spans="2:9">
      <c r="B78" s="40" t="s">
        <v>137</v>
      </c>
      <c r="C78" s="75" t="s">
        <v>138</v>
      </c>
      <c r="D78" s="76">
        <v>27.169550000000001</v>
      </c>
      <c r="E78" s="43"/>
      <c r="I78" s="21"/>
    </row>
    <row r="79" spans="2:9" ht="24">
      <c r="B79" s="77" t="s">
        <v>139</v>
      </c>
      <c r="C79" s="78" t="s">
        <v>140</v>
      </c>
      <c r="D79" s="79">
        <f>D11-D45</f>
        <v>88.01297129569457</v>
      </c>
      <c r="E79" s="80"/>
      <c r="I79" s="21"/>
    </row>
    <row r="80" spans="2:9">
      <c r="B80" s="26" t="s">
        <v>141</v>
      </c>
      <c r="C80" s="46" t="s">
        <v>142</v>
      </c>
      <c r="D80" s="47">
        <f>D12-D46</f>
        <v>46.79149947164467</v>
      </c>
      <c r="E80" s="29"/>
    </row>
    <row r="81" spans="2:9">
      <c r="B81" s="26" t="s">
        <v>143</v>
      </c>
      <c r="C81" s="46" t="s">
        <v>144</v>
      </c>
      <c r="D81" s="47">
        <f>D15-D47</f>
        <v>41.221471824049786</v>
      </c>
      <c r="E81" s="29"/>
    </row>
    <row r="82" spans="2:9">
      <c r="B82" s="26" t="s">
        <v>145</v>
      </c>
      <c r="C82" s="46" t="s">
        <v>146</v>
      </c>
      <c r="D82" s="47">
        <f>D16-D48</f>
        <v>-12.110122024360464</v>
      </c>
      <c r="E82" s="29"/>
    </row>
    <row r="83" spans="2:9">
      <c r="B83" s="26" t="s">
        <v>147</v>
      </c>
      <c r="C83" s="46" t="s">
        <v>148</v>
      </c>
      <c r="D83" s="47">
        <f>D20-D49</f>
        <v>68.729956077191304</v>
      </c>
      <c r="E83" s="29"/>
    </row>
    <row r="84" spans="2:9">
      <c r="B84" s="26" t="s">
        <v>149</v>
      </c>
      <c r="C84" s="46" t="s">
        <v>150</v>
      </c>
      <c r="D84" s="47">
        <f>D26-D50</f>
        <v>-15.398362228780954</v>
      </c>
      <c r="E84" s="29"/>
    </row>
    <row r="85" spans="2:9" ht="25.9" customHeight="1">
      <c r="B85" s="30" t="s">
        <v>151</v>
      </c>
      <c r="C85" s="46" t="s">
        <v>152</v>
      </c>
      <c r="D85" s="47">
        <f>D31-D51</f>
        <v>0</v>
      </c>
      <c r="E85" s="29"/>
    </row>
    <row r="86" spans="2:9">
      <c r="B86" s="22" t="s">
        <v>153</v>
      </c>
      <c r="C86" s="38" t="s">
        <v>154</v>
      </c>
      <c r="D86" s="45">
        <f>D34-D52</f>
        <v>10.551928704305453</v>
      </c>
      <c r="E86" s="25"/>
      <c r="I86" s="21"/>
    </row>
    <row r="87" spans="2:9">
      <c r="B87" s="26" t="s">
        <v>155</v>
      </c>
      <c r="C87" s="46" t="s">
        <v>156</v>
      </c>
      <c r="D87" s="47">
        <f>D36-D53</f>
        <v>1.5559918182590025</v>
      </c>
      <c r="E87" s="29"/>
      <c r="I87" s="21"/>
    </row>
    <row r="88" spans="2:9">
      <c r="B88" s="26" t="s">
        <v>157</v>
      </c>
      <c r="C88" s="46" t="s">
        <v>158</v>
      </c>
      <c r="D88" s="47">
        <f>D38+D39-D54</f>
        <v>0</v>
      </c>
      <c r="E88" s="29"/>
    </row>
    <row r="89" spans="2:9">
      <c r="B89" s="30" t="s">
        <v>159</v>
      </c>
      <c r="C89" s="54" t="s">
        <v>160</v>
      </c>
      <c r="D89" s="55">
        <f>IFERROR(D40-D55,"-")</f>
        <v>8.9959368860464224</v>
      </c>
      <c r="E89" s="33"/>
    </row>
    <row r="90" spans="2:9">
      <c r="B90" s="81" t="s">
        <v>161</v>
      </c>
      <c r="C90" s="82" t="s">
        <v>162</v>
      </c>
      <c r="D90" s="83">
        <v>0</v>
      </c>
      <c r="E90" s="33"/>
    </row>
    <row r="91" spans="2:9">
      <c r="B91" s="40" t="s">
        <v>163</v>
      </c>
      <c r="C91" s="41" t="s">
        <v>164</v>
      </c>
      <c r="D91" s="76">
        <v>1.762</v>
      </c>
      <c r="E91" s="43"/>
      <c r="I91" s="21"/>
    </row>
    <row r="92" spans="2:9">
      <c r="B92" s="40" t="s">
        <v>165</v>
      </c>
      <c r="C92" s="41" t="s">
        <v>166</v>
      </c>
      <c r="D92" s="42">
        <f>IFERROR(D78+D90-D91,"0")</f>
        <v>25.407550000000001</v>
      </c>
      <c r="E92" s="43"/>
      <c r="I92" s="21"/>
    </row>
    <row r="93" spans="2:9" ht="24">
      <c r="B93" s="77" t="s">
        <v>167</v>
      </c>
      <c r="C93" s="78" t="s">
        <v>168</v>
      </c>
      <c r="D93" s="79">
        <f>IFERROR((D79/D11)*100,"0")</f>
        <v>8.3723950702245844</v>
      </c>
      <c r="E93" s="80"/>
    </row>
    <row r="94" spans="2:9">
      <c r="B94" s="26" t="s">
        <v>169</v>
      </c>
      <c r="C94" s="46" t="s">
        <v>170</v>
      </c>
      <c r="D94" s="47">
        <f>IFERROR((D80/D12)*100,"0")</f>
        <v>10.481710554888695</v>
      </c>
      <c r="E94" s="29"/>
    </row>
    <row r="95" spans="2:9">
      <c r="B95" s="26" t="s">
        <v>171</v>
      </c>
      <c r="C95" s="46" t="s">
        <v>172</v>
      </c>
      <c r="D95" s="47">
        <f>IFERROR((D81/D15)*100,"0")</f>
        <v>6.8155256071582002</v>
      </c>
      <c r="E95" s="29"/>
    </row>
    <row r="96" spans="2:9" ht="24">
      <c r="B96" s="26" t="s">
        <v>173</v>
      </c>
      <c r="C96" s="46" t="s">
        <v>174</v>
      </c>
      <c r="D96" s="47">
        <f>IFERROR((D82/D16)*100,"0")</f>
        <v>-4.1714125419162338</v>
      </c>
      <c r="E96" s="29"/>
    </row>
    <row r="97" spans="2:5">
      <c r="B97" s="26" t="s">
        <v>175</v>
      </c>
      <c r="C97" s="46" t="s">
        <v>176</v>
      </c>
      <c r="D97" s="47">
        <f>IFERROR((D83/D20)*100,"0")</f>
        <v>24.43818662963707</v>
      </c>
      <c r="E97" s="29"/>
    </row>
    <row r="98" spans="2:5">
      <c r="B98" s="26" t="s">
        <v>177</v>
      </c>
      <c r="C98" s="46" t="s">
        <v>178</v>
      </c>
      <c r="D98" s="47">
        <f>IFERROR((D84/D26)*100,"0")</f>
        <v>-46.290050725406033</v>
      </c>
      <c r="E98" s="29"/>
    </row>
    <row r="99" spans="2:5" ht="24">
      <c r="B99" s="84" t="s">
        <v>179</v>
      </c>
      <c r="C99" s="85" t="s">
        <v>180</v>
      </c>
      <c r="D99" s="86" t="str">
        <f>IFERROR((D85/D31)*100,"0")</f>
        <v>0</v>
      </c>
      <c r="E99" s="87"/>
    </row>
    <row r="101" spans="2:5">
      <c r="C101" s="52" t="s">
        <v>181</v>
      </c>
    </row>
    <row r="102" spans="2:5">
      <c r="C102" s="52" t="s">
        <v>182</v>
      </c>
    </row>
    <row r="103" spans="2:5">
      <c r="C103" s="52" t="s">
        <v>183</v>
      </c>
    </row>
  </sheetData>
  <sheetProtection password="F757" sheet="1" objects="1" scenarios="1"/>
  <mergeCells count="1">
    <mergeCell ref="B8:E8"/>
  </mergeCells>
  <pageMargins left="0.7" right="0.7" top="0.75" bottom="0.75" header="0.3" footer="0.3"/>
  <pageSetup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48"/>
  <sheetViews>
    <sheetView topLeftCell="A28" zoomScale="196" zoomScaleNormal="196" workbookViewId="0">
      <selection activeCell="F89" sqref="F89"/>
    </sheetView>
  </sheetViews>
  <sheetFormatPr defaultColWidth="9.140625" defaultRowHeight="15"/>
  <cols>
    <col min="1" max="1" width="9.140625" style="88"/>
    <col min="2" max="2" width="10.7109375" style="88" customWidth="1"/>
    <col min="3" max="3" width="71.140625" style="88" customWidth="1"/>
    <col min="4" max="4" width="13.5703125" style="88" customWidth="1"/>
    <col min="5" max="5" width="13.42578125" style="88" customWidth="1"/>
    <col min="6" max="6" width="16.85546875" style="88" customWidth="1"/>
    <col min="7" max="7" width="16.140625" style="88" customWidth="1"/>
    <col min="8" max="8" width="15.7109375" style="88" customWidth="1"/>
    <col min="9" max="9" width="14" style="88" customWidth="1"/>
    <col min="10" max="11" width="14.5703125" style="88" customWidth="1"/>
    <col min="12" max="12" width="16.5703125" style="88" customWidth="1"/>
    <col min="13" max="13" width="15" style="88" customWidth="1"/>
    <col min="14" max="16" width="17.85546875" style="88" customWidth="1"/>
    <col min="17" max="17" width="23.28515625" style="88" customWidth="1"/>
    <col min="18" max="18" width="12.42578125" style="89" customWidth="1"/>
    <col min="19" max="19" width="5.42578125" style="89" customWidth="1"/>
    <col min="20" max="20" width="9.140625" style="88"/>
    <col min="21" max="21" width="12.7109375" style="88" bestFit="1" customWidth="1"/>
    <col min="22" max="16384" width="9.140625" style="88"/>
  </cols>
  <sheetData>
    <row r="1" spans="1:19">
      <c r="A1" s="90" t="s">
        <v>0</v>
      </c>
      <c r="B1" s="91"/>
      <c r="C1" s="91"/>
      <c r="D1" s="91"/>
      <c r="E1" s="91"/>
      <c r="F1" s="91"/>
      <c r="G1" s="91"/>
      <c r="H1" s="91"/>
      <c r="I1" s="91"/>
      <c r="J1" s="91"/>
      <c r="K1" s="91"/>
      <c r="L1" s="91"/>
      <c r="M1" s="91"/>
      <c r="N1" s="91"/>
      <c r="O1" s="91"/>
      <c r="P1" s="91"/>
      <c r="Q1" s="91"/>
      <c r="R1" s="92"/>
    </row>
    <row r="2" spans="1:19">
      <c r="A2" s="90" t="s">
        <v>1</v>
      </c>
      <c r="B2" s="91"/>
      <c r="C2" s="91"/>
      <c r="D2" s="91"/>
      <c r="E2" s="91"/>
      <c r="F2" s="91"/>
      <c r="G2" s="91"/>
      <c r="H2" s="91"/>
      <c r="I2" s="91"/>
      <c r="J2" s="91"/>
      <c r="K2" s="91"/>
      <c r="L2" s="91"/>
      <c r="M2" s="91"/>
      <c r="N2" s="91"/>
      <c r="O2" s="91"/>
      <c r="P2" s="91"/>
      <c r="Q2" s="91"/>
      <c r="R2" s="92"/>
    </row>
    <row r="3" spans="1:19">
      <c r="A3" s="91"/>
      <c r="B3" s="91"/>
      <c r="C3" s="91"/>
      <c r="D3" s="91"/>
      <c r="E3" s="91"/>
      <c r="F3" s="91"/>
      <c r="G3" s="91"/>
      <c r="H3" s="91"/>
      <c r="I3" s="91"/>
      <c r="J3" s="91"/>
      <c r="K3" s="91"/>
      <c r="L3" s="91"/>
      <c r="M3" s="91"/>
      <c r="N3" s="91"/>
      <c r="O3" s="91"/>
      <c r="P3" s="91"/>
      <c r="Q3" s="91"/>
      <c r="R3" s="92"/>
    </row>
    <row r="4" spans="1:19">
      <c r="A4" s="91"/>
      <c r="B4" s="91"/>
      <c r="C4" s="91"/>
      <c r="D4" s="91"/>
      <c r="E4" s="91"/>
      <c r="F4" s="91"/>
      <c r="G4" s="91"/>
      <c r="H4" s="91"/>
      <c r="I4" s="91"/>
      <c r="J4" s="91"/>
      <c r="K4" s="91"/>
      <c r="L4" s="91"/>
      <c r="M4" s="91"/>
      <c r="N4" s="91"/>
      <c r="O4" s="91"/>
      <c r="P4" s="91"/>
      <c r="Q4" s="91"/>
      <c r="R4" s="92"/>
    </row>
    <row r="5" spans="1:19">
      <c r="A5" s="93" t="s">
        <v>184</v>
      </c>
      <c r="B5" s="91"/>
      <c r="C5" s="91"/>
      <c r="D5" s="91"/>
      <c r="E5" s="91"/>
      <c r="F5" s="91"/>
      <c r="G5" s="91"/>
      <c r="H5" s="91"/>
      <c r="I5" s="91"/>
      <c r="J5" s="91"/>
      <c r="K5" s="91"/>
      <c r="L5" s="91"/>
      <c r="M5" s="91"/>
      <c r="N5" s="91"/>
      <c r="O5" s="91"/>
      <c r="P5" s="91"/>
      <c r="Q5" s="91"/>
      <c r="R5" s="92"/>
    </row>
    <row r="6" spans="1:19">
      <c r="A6" s="91"/>
      <c r="B6" s="91"/>
      <c r="C6" s="91"/>
      <c r="D6" s="91"/>
      <c r="E6" s="91"/>
      <c r="F6" s="91"/>
      <c r="G6" s="91"/>
      <c r="H6" s="91"/>
      <c r="I6" s="91"/>
      <c r="J6" s="91"/>
      <c r="K6" s="91"/>
      <c r="L6" s="91"/>
      <c r="M6" s="91"/>
      <c r="N6" s="91"/>
      <c r="O6" s="91"/>
      <c r="P6" s="91"/>
      <c r="Q6" s="91"/>
      <c r="R6" s="92"/>
    </row>
    <row r="8" spans="1:19">
      <c r="B8" s="877" t="s">
        <v>185</v>
      </c>
      <c r="C8" s="877"/>
      <c r="D8" s="877"/>
      <c r="E8" s="877"/>
      <c r="F8" s="877"/>
      <c r="G8" s="877"/>
      <c r="H8" s="877"/>
      <c r="I8" s="877"/>
      <c r="J8" s="877"/>
      <c r="K8" s="877"/>
      <c r="L8" s="877"/>
      <c r="M8" s="877"/>
      <c r="N8" s="877"/>
      <c r="O8" s="877"/>
      <c r="P8" s="877"/>
      <c r="Q8" s="877"/>
    </row>
    <row r="9" spans="1:19" ht="124.5" customHeight="1">
      <c r="B9" s="94" t="s">
        <v>4</v>
      </c>
      <c r="C9" s="95" t="s">
        <v>186</v>
      </c>
      <c r="D9" s="95" t="s">
        <v>187</v>
      </c>
      <c r="E9" s="96" t="s">
        <v>188</v>
      </c>
      <c r="F9" s="97" t="s">
        <v>189</v>
      </c>
      <c r="G9" s="98" t="s">
        <v>190</v>
      </c>
      <c r="H9" s="99" t="s">
        <v>191</v>
      </c>
      <c r="I9" s="100" t="s">
        <v>192</v>
      </c>
      <c r="J9" s="97" t="s">
        <v>193</v>
      </c>
      <c r="K9" s="98" t="s">
        <v>194</v>
      </c>
      <c r="L9" s="101" t="s">
        <v>195</v>
      </c>
      <c r="M9" s="96" t="s">
        <v>196</v>
      </c>
      <c r="N9" s="100" t="s">
        <v>197</v>
      </c>
      <c r="O9" s="102" t="s">
        <v>198</v>
      </c>
      <c r="P9" s="103" t="s">
        <v>199</v>
      </c>
      <c r="Q9" s="104" t="s">
        <v>200</v>
      </c>
    </row>
    <row r="10" spans="1:19" ht="28.5" customHeight="1">
      <c r="B10" s="105" t="s">
        <v>10</v>
      </c>
      <c r="C10" s="106" t="s">
        <v>201</v>
      </c>
      <c r="D10" s="107"/>
      <c r="E10" s="108"/>
      <c r="F10" s="109"/>
      <c r="G10" s="110"/>
      <c r="H10" s="111"/>
      <c r="I10" s="108"/>
      <c r="J10" s="109"/>
      <c r="K10" s="110"/>
      <c r="L10" s="110"/>
      <c r="M10" s="108"/>
      <c r="N10" s="112"/>
      <c r="O10" s="113"/>
      <c r="P10" s="111"/>
      <c r="Q10" s="108"/>
    </row>
    <row r="11" spans="1:19">
      <c r="B11" s="114" t="s">
        <v>12</v>
      </c>
      <c r="C11" s="115" t="s">
        <v>202</v>
      </c>
      <c r="D11" s="116">
        <f t="shared" ref="D11:Q12" si="0">D30</f>
        <v>0</v>
      </c>
      <c r="E11" s="117">
        <f t="shared" si="0"/>
        <v>0</v>
      </c>
      <c r="F11" s="118">
        <f t="shared" si="0"/>
        <v>0</v>
      </c>
      <c r="G11" s="119">
        <f t="shared" si="0"/>
        <v>0</v>
      </c>
      <c r="H11" s="120">
        <f t="shared" si="0"/>
        <v>0</v>
      </c>
      <c r="I11" s="117">
        <f t="shared" si="0"/>
        <v>0</v>
      </c>
      <c r="J11" s="118">
        <f t="shared" si="0"/>
        <v>0</v>
      </c>
      <c r="K11" s="119">
        <f t="shared" si="0"/>
        <v>0</v>
      </c>
      <c r="L11" s="119">
        <f t="shared" si="0"/>
        <v>0</v>
      </c>
      <c r="M11" s="117">
        <f t="shared" si="0"/>
        <v>0</v>
      </c>
      <c r="N11" s="121">
        <f t="shared" si="0"/>
        <v>0</v>
      </c>
      <c r="O11" s="119">
        <f t="shared" si="0"/>
        <v>0</v>
      </c>
      <c r="P11" s="119">
        <f t="shared" si="0"/>
        <v>0</v>
      </c>
      <c r="Q11" s="117">
        <f t="shared" si="0"/>
        <v>0</v>
      </c>
    </row>
    <row r="12" spans="1:19">
      <c r="B12" s="122" t="s">
        <v>18</v>
      </c>
      <c r="C12" s="123" t="s">
        <v>203</v>
      </c>
      <c r="D12" s="124">
        <f t="shared" si="0"/>
        <v>0</v>
      </c>
      <c r="E12" s="125">
        <f t="shared" si="0"/>
        <v>0</v>
      </c>
      <c r="F12" s="126">
        <f t="shared" si="0"/>
        <v>0</v>
      </c>
      <c r="G12" s="127">
        <f t="shared" si="0"/>
        <v>0</v>
      </c>
      <c r="H12" s="128">
        <f t="shared" si="0"/>
        <v>0</v>
      </c>
      <c r="I12" s="125">
        <f t="shared" si="0"/>
        <v>0</v>
      </c>
      <c r="J12" s="126">
        <f t="shared" si="0"/>
        <v>0</v>
      </c>
      <c r="K12" s="127">
        <f t="shared" si="0"/>
        <v>0</v>
      </c>
      <c r="L12" s="127">
        <f t="shared" si="0"/>
        <v>0</v>
      </c>
      <c r="M12" s="125">
        <f t="shared" si="0"/>
        <v>0</v>
      </c>
      <c r="N12" s="129">
        <f t="shared" si="0"/>
        <v>0</v>
      </c>
      <c r="O12" s="130">
        <f>O31</f>
        <v>0</v>
      </c>
      <c r="P12" s="128">
        <f t="shared" si="0"/>
        <v>0</v>
      </c>
      <c r="Q12" s="125">
        <f t="shared" si="0"/>
        <v>0</v>
      </c>
    </row>
    <row r="13" spans="1:19">
      <c r="B13" s="122" t="s">
        <v>46</v>
      </c>
      <c r="C13" s="123" t="s">
        <v>204</v>
      </c>
      <c r="D13" s="124">
        <f t="shared" ref="D13:Q13" si="1">D34+D93</f>
        <v>117.08656000000002</v>
      </c>
      <c r="E13" s="125">
        <f t="shared" si="1"/>
        <v>31.840718127999995</v>
      </c>
      <c r="F13" s="126">
        <f t="shared" si="1"/>
        <v>13.314885808</v>
      </c>
      <c r="G13" s="127">
        <f t="shared" si="1"/>
        <v>5.0415099999999997</v>
      </c>
      <c r="H13" s="128">
        <f t="shared" si="1"/>
        <v>13.48432232</v>
      </c>
      <c r="I13" s="125">
        <f t="shared" si="1"/>
        <v>79.909590533000014</v>
      </c>
      <c r="J13" s="126">
        <f t="shared" si="1"/>
        <v>22.826803026</v>
      </c>
      <c r="K13" s="127">
        <f t="shared" si="1"/>
        <v>55.726970700999999</v>
      </c>
      <c r="L13" s="127">
        <f t="shared" si="1"/>
        <v>1.355816806</v>
      </c>
      <c r="M13" s="125">
        <f t="shared" si="1"/>
        <v>0</v>
      </c>
      <c r="N13" s="129">
        <f t="shared" si="1"/>
        <v>0.31433992200000005</v>
      </c>
      <c r="O13" s="130">
        <f t="shared" si="1"/>
        <v>0.31433992200000005</v>
      </c>
      <c r="P13" s="128">
        <f t="shared" si="1"/>
        <v>0</v>
      </c>
      <c r="Q13" s="125">
        <f t="shared" si="1"/>
        <v>5.0219114170000001</v>
      </c>
    </row>
    <row r="14" spans="1:19" s="2" customFormat="1" ht="35.25" customHeight="1">
      <c r="B14" s="131" t="s">
        <v>48</v>
      </c>
      <c r="C14" s="132" t="s">
        <v>205</v>
      </c>
      <c r="D14" s="133">
        <f t="shared" ref="D14:Q14" si="2">D35+D94</f>
        <v>102.62861000000001</v>
      </c>
      <c r="E14" s="134">
        <f t="shared" si="2"/>
        <v>26.028288127999996</v>
      </c>
      <c r="F14" s="135">
        <f t="shared" si="2"/>
        <v>12.916875808</v>
      </c>
      <c r="G14" s="136">
        <f t="shared" si="2"/>
        <v>4.8902700000000001</v>
      </c>
      <c r="H14" s="137">
        <f t="shared" si="2"/>
        <v>8.2211423200000002</v>
      </c>
      <c r="I14" s="134">
        <f t="shared" si="2"/>
        <v>76.546830533000005</v>
      </c>
      <c r="J14" s="135">
        <f t="shared" si="2"/>
        <v>22.600033026000002</v>
      </c>
      <c r="K14" s="136">
        <f t="shared" si="2"/>
        <v>53.446360700999996</v>
      </c>
      <c r="L14" s="136">
        <f t="shared" si="2"/>
        <v>0.50043680599999996</v>
      </c>
      <c r="M14" s="134">
        <f t="shared" si="2"/>
        <v>0</v>
      </c>
      <c r="N14" s="138">
        <f t="shared" si="2"/>
        <v>4.4449922000000003E-2</v>
      </c>
      <c r="O14" s="139">
        <f t="shared" si="2"/>
        <v>4.4449922000000003E-2</v>
      </c>
      <c r="P14" s="137">
        <f t="shared" si="2"/>
        <v>0</v>
      </c>
      <c r="Q14" s="134">
        <f t="shared" si="2"/>
        <v>9.0414169999999995E-3</v>
      </c>
      <c r="R14" s="140"/>
      <c r="S14" s="140"/>
    </row>
    <row r="15" spans="1:19">
      <c r="B15" s="122" t="s">
        <v>206</v>
      </c>
      <c r="C15" s="123" t="s">
        <v>207</v>
      </c>
      <c r="D15" s="124">
        <f t="shared" ref="D15:Q15" si="3">D37</f>
        <v>0</v>
      </c>
      <c r="E15" s="125">
        <f t="shared" si="3"/>
        <v>0</v>
      </c>
      <c r="F15" s="126">
        <f t="shared" si="3"/>
        <v>0</v>
      </c>
      <c r="G15" s="127">
        <f t="shared" si="3"/>
        <v>0</v>
      </c>
      <c r="H15" s="128">
        <f t="shared" si="3"/>
        <v>0</v>
      </c>
      <c r="I15" s="125">
        <f t="shared" si="3"/>
        <v>0</v>
      </c>
      <c r="J15" s="126">
        <f t="shared" si="3"/>
        <v>0</v>
      </c>
      <c r="K15" s="127">
        <f t="shared" si="3"/>
        <v>0</v>
      </c>
      <c r="L15" s="127">
        <f t="shared" si="3"/>
        <v>0</v>
      </c>
      <c r="M15" s="125">
        <f t="shared" si="3"/>
        <v>0</v>
      </c>
      <c r="N15" s="129">
        <f t="shared" si="3"/>
        <v>0</v>
      </c>
      <c r="O15" s="130">
        <f t="shared" si="3"/>
        <v>0</v>
      </c>
      <c r="P15" s="128">
        <f t="shared" si="3"/>
        <v>0</v>
      </c>
      <c r="Q15" s="125">
        <f t="shared" si="3"/>
        <v>0</v>
      </c>
    </row>
    <row r="16" spans="1:19">
      <c r="B16" s="122" t="s">
        <v>208</v>
      </c>
      <c r="C16" s="123" t="s">
        <v>209</v>
      </c>
      <c r="D16" s="124">
        <f t="shared" ref="D16:Q16" si="4">D45+D101+D198</f>
        <v>73.672609999999992</v>
      </c>
      <c r="E16" s="125">
        <f t="shared" si="4"/>
        <v>27.199318307683498</v>
      </c>
      <c r="F16" s="126">
        <f t="shared" si="4"/>
        <v>5.5099723680657275</v>
      </c>
      <c r="G16" s="127">
        <f t="shared" si="4"/>
        <v>2.3732571477190602E-3</v>
      </c>
      <c r="H16" s="128">
        <f t="shared" si="4"/>
        <v>21.686972682470056</v>
      </c>
      <c r="I16" s="125">
        <f t="shared" si="4"/>
        <v>37.98480942308862</v>
      </c>
      <c r="J16" s="126">
        <f t="shared" si="4"/>
        <v>20.244240859409416</v>
      </c>
      <c r="K16" s="127">
        <f t="shared" si="4"/>
        <v>15.02755360785533</v>
      </c>
      <c r="L16" s="127">
        <f t="shared" si="4"/>
        <v>2.7130149558238816</v>
      </c>
      <c r="M16" s="125">
        <f t="shared" si="4"/>
        <v>0</v>
      </c>
      <c r="N16" s="129">
        <f t="shared" si="4"/>
        <v>6.4741035068954194</v>
      </c>
      <c r="O16" s="130">
        <f t="shared" si="4"/>
        <v>6.4741035068954194</v>
      </c>
      <c r="P16" s="128">
        <f t="shared" si="4"/>
        <v>0</v>
      </c>
      <c r="Q16" s="125">
        <f t="shared" si="4"/>
        <v>2.0143787623324552</v>
      </c>
    </row>
    <row r="17" spans="1:22" s="2" customFormat="1">
      <c r="B17" s="141" t="s">
        <v>210</v>
      </c>
      <c r="C17" s="142" t="s">
        <v>211</v>
      </c>
      <c r="D17" s="143">
        <f t="shared" ref="D17:Q17" si="5">D46+D102+D199</f>
        <v>47.822290000000002</v>
      </c>
      <c r="E17" s="144">
        <f t="shared" si="5"/>
        <v>19.25614763287183</v>
      </c>
      <c r="F17" s="145">
        <f t="shared" si="5"/>
        <v>3.5494985567436106</v>
      </c>
      <c r="G17" s="146">
        <f t="shared" si="5"/>
        <v>1.8538910666178365E-4</v>
      </c>
      <c r="H17" s="147">
        <f t="shared" si="5"/>
        <v>15.706463687021559</v>
      </c>
      <c r="I17" s="144">
        <f t="shared" si="5"/>
        <v>23.570660413866179</v>
      </c>
      <c r="J17" s="145">
        <f t="shared" si="5"/>
        <v>11.508664983807806</v>
      </c>
      <c r="K17" s="146">
        <f t="shared" si="5"/>
        <v>10.148137282945484</v>
      </c>
      <c r="L17" s="146">
        <f t="shared" si="5"/>
        <v>1.9138581471128921</v>
      </c>
      <c r="M17" s="144">
        <f t="shared" si="5"/>
        <v>0</v>
      </c>
      <c r="N17" s="148">
        <f t="shared" si="5"/>
        <v>3.5998581797374825</v>
      </c>
      <c r="O17" s="149">
        <f t="shared" si="5"/>
        <v>3.5998581797374825</v>
      </c>
      <c r="P17" s="147">
        <f t="shared" si="5"/>
        <v>0</v>
      </c>
      <c r="Q17" s="144">
        <f t="shared" si="5"/>
        <v>1.3956237735245063</v>
      </c>
      <c r="R17" s="140"/>
      <c r="S17" s="140"/>
    </row>
    <row r="18" spans="1:22" s="2" customFormat="1">
      <c r="B18" s="141" t="s">
        <v>212</v>
      </c>
      <c r="C18" s="142" t="s">
        <v>213</v>
      </c>
      <c r="D18" s="143">
        <f t="shared" ref="D18:Q18" si="6">D49+D105+D202</f>
        <v>0</v>
      </c>
      <c r="E18" s="144">
        <f t="shared" si="6"/>
        <v>0</v>
      </c>
      <c r="F18" s="145">
        <f t="shared" si="6"/>
        <v>0</v>
      </c>
      <c r="G18" s="146">
        <f t="shared" si="6"/>
        <v>0</v>
      </c>
      <c r="H18" s="147">
        <f t="shared" si="6"/>
        <v>0</v>
      </c>
      <c r="I18" s="144">
        <f t="shared" si="6"/>
        <v>0</v>
      </c>
      <c r="J18" s="145">
        <f t="shared" si="6"/>
        <v>0</v>
      </c>
      <c r="K18" s="146">
        <f t="shared" si="6"/>
        <v>0</v>
      </c>
      <c r="L18" s="146">
        <f t="shared" si="6"/>
        <v>0</v>
      </c>
      <c r="M18" s="144">
        <f t="shared" si="6"/>
        <v>0</v>
      </c>
      <c r="N18" s="148">
        <f t="shared" si="6"/>
        <v>0</v>
      </c>
      <c r="O18" s="149">
        <f t="shared" si="6"/>
        <v>0</v>
      </c>
      <c r="P18" s="147">
        <f t="shared" si="6"/>
        <v>0</v>
      </c>
      <c r="Q18" s="144">
        <f t="shared" si="6"/>
        <v>0</v>
      </c>
      <c r="R18" s="140"/>
      <c r="S18" s="140"/>
    </row>
    <row r="19" spans="1:22" s="2" customFormat="1">
      <c r="B19" s="150" t="s">
        <v>214</v>
      </c>
      <c r="C19" s="151" t="s">
        <v>215</v>
      </c>
      <c r="D19" s="152">
        <f t="shared" ref="D19:Q19" si="7">D47+D103+D200</f>
        <v>24.446370000000002</v>
      </c>
      <c r="E19" s="153">
        <f t="shared" si="7"/>
        <v>7.9431706748116691</v>
      </c>
      <c r="F19" s="154">
        <f t="shared" si="7"/>
        <v>1.960473811322117</v>
      </c>
      <c r="G19" s="155">
        <f t="shared" si="7"/>
        <v>2.1878680410572764E-3</v>
      </c>
      <c r="H19" s="156">
        <f t="shared" si="7"/>
        <v>5.9805089954484938</v>
      </c>
      <c r="I19" s="153">
        <f t="shared" si="7"/>
        <v>13.934149009222445</v>
      </c>
      <c r="J19" s="154">
        <f t="shared" si="7"/>
        <v>8.7355758756016098</v>
      </c>
      <c r="K19" s="155">
        <f t="shared" si="7"/>
        <v>4.399416324909847</v>
      </c>
      <c r="L19" s="155">
        <f t="shared" si="7"/>
        <v>0.79915680871098926</v>
      </c>
      <c r="M19" s="153">
        <f t="shared" si="7"/>
        <v>0</v>
      </c>
      <c r="N19" s="157">
        <f t="shared" si="7"/>
        <v>1.9502953271579371</v>
      </c>
      <c r="O19" s="158">
        <f t="shared" si="7"/>
        <v>1.9502953271579371</v>
      </c>
      <c r="P19" s="156">
        <f t="shared" si="7"/>
        <v>0</v>
      </c>
      <c r="Q19" s="153">
        <f t="shared" si="7"/>
        <v>0.61875498880794921</v>
      </c>
      <c r="R19" s="140"/>
      <c r="S19" s="140"/>
    </row>
    <row r="20" spans="1:22">
      <c r="B20" s="122" t="s">
        <v>216</v>
      </c>
      <c r="C20" s="159" t="s">
        <v>217</v>
      </c>
      <c r="D20" s="124">
        <f t="shared" ref="D20:Q20" si="8">D52+D108+D205</f>
        <v>610.96665999999993</v>
      </c>
      <c r="E20" s="125">
        <f t="shared" si="8"/>
        <v>237.64075546423132</v>
      </c>
      <c r="F20" s="126">
        <f t="shared" si="8"/>
        <v>64.308365256464981</v>
      </c>
      <c r="G20" s="127">
        <f t="shared" si="8"/>
        <v>1.9118194996624493E-2</v>
      </c>
      <c r="H20" s="128">
        <f t="shared" si="8"/>
        <v>173.31327201276974</v>
      </c>
      <c r="I20" s="125">
        <f t="shared" si="8"/>
        <v>295.6343517732189</v>
      </c>
      <c r="J20" s="126">
        <f t="shared" si="8"/>
        <v>199.29441414949966</v>
      </c>
      <c r="K20" s="127">
        <f t="shared" si="8"/>
        <v>73.070590488210883</v>
      </c>
      <c r="L20" s="127">
        <f t="shared" si="8"/>
        <v>23.269347135508397</v>
      </c>
      <c r="M20" s="125">
        <f t="shared" si="8"/>
        <v>0</v>
      </c>
      <c r="N20" s="129">
        <f t="shared" si="8"/>
        <v>63.483724711961727</v>
      </c>
      <c r="O20" s="130">
        <f t="shared" si="8"/>
        <v>63.483724711961727</v>
      </c>
      <c r="P20" s="128">
        <f t="shared" si="8"/>
        <v>0</v>
      </c>
      <c r="Q20" s="125">
        <f t="shared" si="8"/>
        <v>14.207828050588027</v>
      </c>
    </row>
    <row r="21" spans="1:22">
      <c r="B21" s="141" t="s">
        <v>218</v>
      </c>
      <c r="C21" s="160" t="s">
        <v>219</v>
      </c>
      <c r="D21" s="143">
        <f t="shared" ref="D21:Q21" si="9">D53+D109+D206</f>
        <v>511.43092000000001</v>
      </c>
      <c r="E21" s="144">
        <f t="shared" si="9"/>
        <v>198.95373478604719</v>
      </c>
      <c r="F21" s="145">
        <f t="shared" si="9"/>
        <v>53.612578603350933</v>
      </c>
      <c r="G21" s="146">
        <f t="shared" si="9"/>
        <v>1.5308552389732815E-2</v>
      </c>
      <c r="H21" s="147">
        <f t="shared" si="9"/>
        <v>145.32584763030653</v>
      </c>
      <c r="I21" s="144">
        <f t="shared" si="9"/>
        <v>248.55568960653321</v>
      </c>
      <c r="J21" s="145">
        <f t="shared" si="9"/>
        <v>166.74429331354631</v>
      </c>
      <c r="K21" s="146">
        <f t="shared" si="9"/>
        <v>62.528747403211653</v>
      </c>
      <c r="L21" s="146">
        <f t="shared" si="9"/>
        <v>19.282648889775245</v>
      </c>
      <c r="M21" s="144">
        <f t="shared" si="9"/>
        <v>0</v>
      </c>
      <c r="N21" s="148">
        <f t="shared" si="9"/>
        <v>52.30150967289778</v>
      </c>
      <c r="O21" s="149">
        <f t="shared" si="9"/>
        <v>52.30150967289778</v>
      </c>
      <c r="P21" s="147">
        <f t="shared" si="9"/>
        <v>0</v>
      </c>
      <c r="Q21" s="144">
        <f t="shared" si="9"/>
        <v>11.619985934521821</v>
      </c>
    </row>
    <row r="22" spans="1:22">
      <c r="A22" s="161"/>
      <c r="B22" s="162" t="s">
        <v>220</v>
      </c>
      <c r="C22" s="163" t="s">
        <v>221</v>
      </c>
      <c r="D22" s="164">
        <f>D32+D33+D47+D69+D71+D75+D77+D78+D79+D81+D87+D88+D103+D122+D124+D128+D131+D132+D134+D140+D141+D200+D219+D221+D225+D227+D228+D229+D231+D238+D239+D130</f>
        <v>59.810720000000003</v>
      </c>
      <c r="E22" s="165">
        <f t="shared" ref="E22:Q22" si="10">E32+E33+E47+E69+E71+E75+E77+E78+E79+E81+E87+E88+E103+E122+E124+E128+E131+E132+E134+E140+E141+E200+E219+E221+E225+E227+E228+E229+E231+E238+E239+E130</f>
        <v>12.991344026426885</v>
      </c>
      <c r="F22" s="166">
        <f t="shared" si="10"/>
        <v>2.5419154365796945</v>
      </c>
      <c r="G22" s="167">
        <f t="shared" si="10"/>
        <v>3.3409050529849462E-3</v>
      </c>
      <c r="H22" s="168">
        <f t="shared" si="10"/>
        <v>10.446087684794207</v>
      </c>
      <c r="I22" s="165">
        <f t="shared" si="10"/>
        <v>37.541333266393849</v>
      </c>
      <c r="J22" s="166">
        <f t="shared" si="10"/>
        <v>16.420573591649664</v>
      </c>
      <c r="K22" s="167">
        <f t="shared" si="10"/>
        <v>18.434082601172069</v>
      </c>
      <c r="L22" s="167">
        <f t="shared" si="10"/>
        <v>2.6866770735721119</v>
      </c>
      <c r="M22" s="165">
        <f t="shared" si="10"/>
        <v>0</v>
      </c>
      <c r="N22" s="169">
        <f t="shared" si="10"/>
        <v>7.6568981424720191</v>
      </c>
      <c r="O22" s="170">
        <f t="shared" si="10"/>
        <v>7.6568981424720191</v>
      </c>
      <c r="P22" s="168">
        <f t="shared" si="10"/>
        <v>0</v>
      </c>
      <c r="Q22" s="171">
        <f t="shared" si="10"/>
        <v>1.6211445647072489</v>
      </c>
    </row>
    <row r="23" spans="1:22">
      <c r="A23" s="161"/>
      <c r="B23" s="172" t="s">
        <v>222</v>
      </c>
      <c r="C23" s="106" t="s">
        <v>223</v>
      </c>
      <c r="D23" s="173">
        <f t="shared" ref="D23:Q23" si="11">D29+D92+D190</f>
        <v>1114.2910200000001</v>
      </c>
      <c r="E23" s="172">
        <f t="shared" si="11"/>
        <v>399.61941052835533</v>
      </c>
      <c r="F23" s="174">
        <f t="shared" si="11"/>
        <v>102.76285618411706</v>
      </c>
      <c r="G23" s="175">
        <f t="shared" si="11"/>
        <v>5.0672685855971009</v>
      </c>
      <c r="H23" s="176">
        <f t="shared" si="11"/>
        <v>291.7892857586412</v>
      </c>
      <c r="I23" s="172">
        <f t="shared" si="11"/>
        <v>563.59573817595015</v>
      </c>
      <c r="J23" s="174">
        <f t="shared" si="11"/>
        <v>302.42238202436045</v>
      </c>
      <c r="K23" s="175">
        <f t="shared" si="11"/>
        <v>212.51004392280871</v>
      </c>
      <c r="L23" s="175">
        <f t="shared" si="11"/>
        <v>48.663312228780953</v>
      </c>
      <c r="M23" s="172">
        <f t="shared" si="11"/>
        <v>0</v>
      </c>
      <c r="N23" s="177">
        <f t="shared" si="11"/>
        <v>111.337648181741</v>
      </c>
      <c r="O23" s="178">
        <f t="shared" si="11"/>
        <v>111.337648181741</v>
      </c>
      <c r="P23" s="176">
        <f t="shared" si="11"/>
        <v>0</v>
      </c>
      <c r="Q23" s="179">
        <f t="shared" si="11"/>
        <v>34.06115311395358</v>
      </c>
      <c r="T23" s="89"/>
      <c r="U23" s="180"/>
      <c r="V23" s="3"/>
    </row>
    <row r="24" spans="1:22">
      <c r="B24" s="181" t="s">
        <v>224</v>
      </c>
      <c r="C24" s="182" t="s">
        <v>225</v>
      </c>
      <c r="D24" s="124">
        <f t="shared" ref="D24:D31" si="12">E24+I24+M24+N24+Q24</f>
        <v>965.04268000000002</v>
      </c>
      <c r="E24" s="125">
        <f t="shared" ref="E24:Q24" si="13">SUM(E25:E27)</f>
        <v>344.5825191683553</v>
      </c>
      <c r="F24" s="126">
        <f t="shared" si="13"/>
        <v>89.255023224117053</v>
      </c>
      <c r="G24" s="127">
        <f t="shared" si="13"/>
        <v>0.17699858559710083</v>
      </c>
      <c r="H24" s="128">
        <f t="shared" si="13"/>
        <v>255.15049735864116</v>
      </c>
      <c r="I24" s="125">
        <f t="shared" si="13"/>
        <v>475.77692134095008</v>
      </c>
      <c r="J24" s="126">
        <f t="shared" si="13"/>
        <v>277.98442815436044</v>
      </c>
      <c r="K24" s="127">
        <f t="shared" si="13"/>
        <v>149.8247659278087</v>
      </c>
      <c r="L24" s="127">
        <f t="shared" si="13"/>
        <v>47.967727258780947</v>
      </c>
      <c r="M24" s="125">
        <f t="shared" si="13"/>
        <v>0</v>
      </c>
      <c r="N24" s="129">
        <f t="shared" si="13"/>
        <v>110.743034791741</v>
      </c>
      <c r="O24" s="130">
        <f t="shared" si="13"/>
        <v>110.743034791741</v>
      </c>
      <c r="P24" s="128">
        <f t="shared" si="13"/>
        <v>0</v>
      </c>
      <c r="Q24" s="181">
        <f t="shared" si="13"/>
        <v>33.940204698953579</v>
      </c>
      <c r="T24" s="89"/>
      <c r="U24" s="89"/>
      <c r="V24" s="183"/>
    </row>
    <row r="25" spans="1:22">
      <c r="B25" s="184" t="s">
        <v>226</v>
      </c>
      <c r="C25" s="185" t="s">
        <v>227</v>
      </c>
      <c r="D25" s="186">
        <f t="shared" si="12"/>
        <v>673.04789000000005</v>
      </c>
      <c r="E25" s="184">
        <f t="shared" ref="E25:E30" si="14">SUM(F25:H25)</f>
        <v>234.54201999999998</v>
      </c>
      <c r="F25" s="187">
        <f>F29-F30-F31-F35-F38-F39-F59-F60-F91</f>
        <v>60.019350000000003</v>
      </c>
      <c r="G25" s="188">
        <f>G29-G30-G31-G35-G38-G39-G59-G60-G91</f>
        <v>0.1512399999999996</v>
      </c>
      <c r="H25" s="189">
        <f>H29-H30-H31-H35-H38-H39-H59-H60-H91</f>
        <v>174.37142999999998</v>
      </c>
      <c r="I25" s="184">
        <f t="shared" ref="I25:I57" si="15">SUM(J25:L25)</f>
        <v>333.07979</v>
      </c>
      <c r="J25" s="187">
        <f t="shared" ref="J25:Q25" si="16">J29-J30-J31-J35-J38-J39-J59-J60-J91</f>
        <v>187.00187</v>
      </c>
      <c r="K25" s="188">
        <f t="shared" si="16"/>
        <v>110.45588000000002</v>
      </c>
      <c r="L25" s="188">
        <f t="shared" si="16"/>
        <v>35.622039999999998</v>
      </c>
      <c r="M25" s="184">
        <f t="shared" si="16"/>
        <v>0</v>
      </c>
      <c r="N25" s="190">
        <f>SUM(O25:P25)</f>
        <v>79.5017</v>
      </c>
      <c r="O25" s="191">
        <f t="shared" si="16"/>
        <v>79.5017</v>
      </c>
      <c r="P25" s="189">
        <f t="shared" si="16"/>
        <v>0</v>
      </c>
      <c r="Q25" s="184">
        <f t="shared" si="16"/>
        <v>25.924380000000006</v>
      </c>
      <c r="T25" s="89"/>
      <c r="U25" s="89"/>
      <c r="V25" s="183"/>
    </row>
    <row r="26" spans="1:22">
      <c r="B26" s="184" t="s">
        <v>228</v>
      </c>
      <c r="C26" s="192" t="s">
        <v>229</v>
      </c>
      <c r="D26" s="193">
        <f t="shared" si="12"/>
        <v>151.55223000000001</v>
      </c>
      <c r="E26" s="194">
        <f t="shared" si="14"/>
        <v>59.893441296000006</v>
      </c>
      <c r="F26" s="195">
        <f>F92-F94-F143</f>
        <v>16.246399056000001</v>
      </c>
      <c r="G26" s="196">
        <f>G92-G94-G143</f>
        <v>0</v>
      </c>
      <c r="H26" s="197">
        <f>H92-H94-H143</f>
        <v>43.647042240000005</v>
      </c>
      <c r="I26" s="194">
        <f t="shared" si="15"/>
        <v>73.457365881000001</v>
      </c>
      <c r="J26" s="195">
        <f t="shared" ref="J26:Q26" si="17">J92-J94-J143</f>
        <v>50.52751348200001</v>
      </c>
      <c r="K26" s="196">
        <f t="shared" si="17"/>
        <v>17.564903457</v>
      </c>
      <c r="L26" s="196">
        <f t="shared" si="17"/>
        <v>5.3649489419999998</v>
      </c>
      <c r="M26" s="194">
        <f t="shared" si="17"/>
        <v>0</v>
      </c>
      <c r="N26" s="198">
        <f>SUM(O26:P26)</f>
        <v>15.124912553999998</v>
      </c>
      <c r="O26" s="199">
        <f t="shared" si="17"/>
        <v>15.124912553999998</v>
      </c>
      <c r="P26" s="197">
        <f t="shared" si="17"/>
        <v>0</v>
      </c>
      <c r="Q26" s="194">
        <f t="shared" si="17"/>
        <v>3.076510268999999</v>
      </c>
    </row>
    <row r="27" spans="1:22">
      <c r="B27" s="184" t="s">
        <v>230</v>
      </c>
      <c r="C27" s="200" t="s">
        <v>231</v>
      </c>
      <c r="D27" s="201">
        <f t="shared" si="12"/>
        <v>140.44256000000001</v>
      </c>
      <c r="E27" s="202">
        <f t="shared" si="14"/>
        <v>50.147057872355326</v>
      </c>
      <c r="F27" s="203">
        <f>F190</f>
        <v>12.989274168117053</v>
      </c>
      <c r="G27" s="204">
        <f>G190</f>
        <v>2.5758585597101227E-2</v>
      </c>
      <c r="H27" s="205">
        <f>H190</f>
        <v>37.132025118641174</v>
      </c>
      <c r="I27" s="202">
        <f t="shared" si="15"/>
        <v>69.239765459950092</v>
      </c>
      <c r="J27" s="203">
        <f t="shared" ref="J27:Q27" si="18">J190</f>
        <v>40.455044672360458</v>
      </c>
      <c r="K27" s="204">
        <f t="shared" si="18"/>
        <v>21.803982470808673</v>
      </c>
      <c r="L27" s="204">
        <f t="shared" si="18"/>
        <v>6.9807383167809505</v>
      </c>
      <c r="M27" s="202">
        <f t="shared" si="18"/>
        <v>0</v>
      </c>
      <c r="N27" s="206">
        <f>SUM(O27:P27)</f>
        <v>16.116422237740998</v>
      </c>
      <c r="O27" s="207">
        <f t="shared" si="18"/>
        <v>16.116422237740998</v>
      </c>
      <c r="P27" s="205">
        <f t="shared" si="18"/>
        <v>0</v>
      </c>
      <c r="Q27" s="202">
        <f t="shared" si="18"/>
        <v>4.9393144299535745</v>
      </c>
    </row>
    <row r="28" spans="1:22">
      <c r="B28" s="181" t="s">
        <v>232</v>
      </c>
      <c r="C28" s="182" t="s">
        <v>233</v>
      </c>
      <c r="D28" s="173">
        <f t="shared" si="12"/>
        <v>143.57127</v>
      </c>
      <c r="E28" s="172">
        <f t="shared" si="14"/>
        <v>55.036891359999998</v>
      </c>
      <c r="F28" s="174">
        <f>F30+F31+F35+F38+F39+F59+F60+F91+F94+F143</f>
        <v>13.50783296</v>
      </c>
      <c r="G28" s="175">
        <f>G30+G31+G35+G38+G39+G59+G60+G91+G94+G143</f>
        <v>4.8902700000000001</v>
      </c>
      <c r="H28" s="176">
        <f>H30+H31+H35+H38+H39+H59+H60+H91+H94+H143</f>
        <v>36.638788399999996</v>
      </c>
      <c r="I28" s="172">
        <f t="shared" si="15"/>
        <v>87.818816835000007</v>
      </c>
      <c r="J28" s="174">
        <f t="shared" ref="J28:Q28" si="19">J30+J31+J35+J38+J39+J59+J60+J91+J94+J143</f>
        <v>24.437953870000001</v>
      </c>
      <c r="K28" s="175">
        <f t="shared" si="19"/>
        <v>62.685277995</v>
      </c>
      <c r="L28" s="175">
        <f t="shared" si="19"/>
        <v>0.69558496999999997</v>
      </c>
      <c r="M28" s="172">
        <f t="shared" si="19"/>
        <v>0</v>
      </c>
      <c r="N28" s="177">
        <f>SUM(O28:P28)</f>
        <v>0.59461339000000002</v>
      </c>
      <c r="O28" s="178">
        <f t="shared" si="19"/>
        <v>0.59461339000000002</v>
      </c>
      <c r="P28" s="176">
        <f t="shared" si="19"/>
        <v>0</v>
      </c>
      <c r="Q28" s="172">
        <f t="shared" si="19"/>
        <v>0.12094841499999999</v>
      </c>
    </row>
    <row r="29" spans="1:22" ht="45" customHeight="1">
      <c r="B29" s="105" t="s">
        <v>51</v>
      </c>
      <c r="C29" s="106" t="s">
        <v>234</v>
      </c>
      <c r="D29" s="208">
        <f t="shared" si="12"/>
        <v>810.66111000000012</v>
      </c>
      <c r="E29" s="105">
        <f t="shared" si="14"/>
        <v>287.22429</v>
      </c>
      <c r="F29" s="209">
        <f>F30+F31+F34+F37+F40+F43+F45+F51+F52+F58+F65+F68+F83+F84</f>
        <v>72.888480000000001</v>
      </c>
      <c r="G29" s="210">
        <f>G30+G31+G34+G37+G40+G43+G45+G51+G52+G58+G65+G68+G83+G84</f>
        <v>5.0415099999999997</v>
      </c>
      <c r="H29" s="211">
        <f>H30+H31+H34+H37+H40+H43+H45+H51+H52+H58+H65+H68+H83+H84</f>
        <v>209.29429999999999</v>
      </c>
      <c r="I29" s="105">
        <f t="shared" si="15"/>
        <v>418.01074000000006</v>
      </c>
      <c r="J29" s="209">
        <f t="shared" ref="J29:Q29" si="20">J30+J31+J34+J37+J40+J43+J45+J51+J52+J58+J65+J68+J83+J84</f>
        <v>209.45340999999999</v>
      </c>
      <c r="K29" s="210">
        <f t="shared" si="20"/>
        <v>172.45062000000001</v>
      </c>
      <c r="L29" s="210">
        <f t="shared" si="20"/>
        <v>36.10671</v>
      </c>
      <c r="M29" s="105">
        <f t="shared" si="20"/>
        <v>0</v>
      </c>
      <c r="N29" s="212">
        <f>SUM(O29:P29)</f>
        <v>79.5017</v>
      </c>
      <c r="O29" s="213">
        <f t="shared" si="20"/>
        <v>79.5017</v>
      </c>
      <c r="P29" s="211">
        <f t="shared" si="20"/>
        <v>0</v>
      </c>
      <c r="Q29" s="105">
        <f t="shared" si="20"/>
        <v>25.924380000000006</v>
      </c>
      <c r="R29" s="214"/>
      <c r="S29" s="214"/>
      <c r="T29" s="183"/>
    </row>
    <row r="30" spans="1:22">
      <c r="B30" s="114" t="s">
        <v>53</v>
      </c>
      <c r="C30" s="115" t="s">
        <v>202</v>
      </c>
      <c r="D30" s="116">
        <f t="shared" si="12"/>
        <v>0</v>
      </c>
      <c r="E30" s="117">
        <f t="shared" si="14"/>
        <v>0</v>
      </c>
      <c r="F30" s="215">
        <v>0</v>
      </c>
      <c r="G30" s="216">
        <v>0</v>
      </c>
      <c r="H30" s="217">
        <v>0</v>
      </c>
      <c r="I30" s="117">
        <f t="shared" si="15"/>
        <v>0</v>
      </c>
      <c r="J30" s="215">
        <v>0</v>
      </c>
      <c r="K30" s="216">
        <v>0</v>
      </c>
      <c r="L30" s="216">
        <v>0</v>
      </c>
      <c r="M30" s="218">
        <v>0</v>
      </c>
      <c r="N30" s="125">
        <f t="shared" ref="N30:N50" si="21">SUM(O30:P30)</f>
        <v>0</v>
      </c>
      <c r="O30" s="219">
        <v>0</v>
      </c>
      <c r="P30" s="217">
        <v>0</v>
      </c>
      <c r="Q30" s="220">
        <v>0</v>
      </c>
    </row>
    <row r="31" spans="1:22">
      <c r="B31" s="122" t="s">
        <v>62</v>
      </c>
      <c r="C31" s="221" t="s">
        <v>203</v>
      </c>
      <c r="D31" s="124">
        <f t="shared" si="12"/>
        <v>0</v>
      </c>
      <c r="E31" s="125">
        <v>0</v>
      </c>
      <c r="F31" s="126">
        <f>SUM(F32:F33)</f>
        <v>0</v>
      </c>
      <c r="G31" s="127">
        <f>SUM(G32:G33)</f>
        <v>0</v>
      </c>
      <c r="H31" s="128">
        <f>SUM(H32:H33)</f>
        <v>0</v>
      </c>
      <c r="I31" s="125">
        <f t="shared" si="15"/>
        <v>0</v>
      </c>
      <c r="J31" s="126">
        <f t="shared" ref="J31:Q31" si="22">SUM(J32:J33)</f>
        <v>0</v>
      </c>
      <c r="K31" s="127">
        <f t="shared" si="22"/>
        <v>0</v>
      </c>
      <c r="L31" s="127">
        <f t="shared" si="22"/>
        <v>0</v>
      </c>
      <c r="M31" s="124">
        <f t="shared" si="22"/>
        <v>0</v>
      </c>
      <c r="N31" s="125">
        <f t="shared" si="21"/>
        <v>0</v>
      </c>
      <c r="O31" s="130">
        <f t="shared" si="22"/>
        <v>0</v>
      </c>
      <c r="P31" s="128">
        <f t="shared" si="22"/>
        <v>0</v>
      </c>
      <c r="Q31" s="125">
        <f t="shared" si="22"/>
        <v>0</v>
      </c>
    </row>
    <row r="32" spans="1:22">
      <c r="B32" s="141" t="s">
        <v>64</v>
      </c>
      <c r="C32" s="142" t="s">
        <v>203</v>
      </c>
      <c r="D32" s="186">
        <f>I32+M32</f>
        <v>0</v>
      </c>
      <c r="E32" s="222">
        <v>0</v>
      </c>
      <c r="F32" s="223">
        <v>0</v>
      </c>
      <c r="G32" s="59">
        <v>0</v>
      </c>
      <c r="H32" s="224">
        <v>0</v>
      </c>
      <c r="I32" s="184">
        <f t="shared" si="15"/>
        <v>0</v>
      </c>
      <c r="J32" s="223">
        <v>0</v>
      </c>
      <c r="K32" s="59">
        <v>0</v>
      </c>
      <c r="L32" s="59">
        <v>0</v>
      </c>
      <c r="M32" s="225">
        <v>0</v>
      </c>
      <c r="N32" s="184">
        <f t="shared" si="21"/>
        <v>0</v>
      </c>
      <c r="O32" s="226">
        <v>0</v>
      </c>
      <c r="P32" s="224">
        <v>0</v>
      </c>
      <c r="Q32" s="222">
        <v>0</v>
      </c>
    </row>
    <row r="33" spans="2:20">
      <c r="B33" s="141" t="s">
        <v>66</v>
      </c>
      <c r="C33" s="142" t="s">
        <v>235</v>
      </c>
      <c r="D33" s="186">
        <f>I33+M33</f>
        <v>0</v>
      </c>
      <c r="E33" s="222">
        <v>0</v>
      </c>
      <c r="F33" s="223">
        <v>0</v>
      </c>
      <c r="G33" s="59">
        <v>0</v>
      </c>
      <c r="H33" s="224">
        <v>0</v>
      </c>
      <c r="I33" s="184">
        <f t="shared" si="15"/>
        <v>0</v>
      </c>
      <c r="J33" s="223">
        <v>0</v>
      </c>
      <c r="K33" s="59">
        <v>0</v>
      </c>
      <c r="L33" s="59">
        <v>0</v>
      </c>
      <c r="M33" s="225">
        <v>0</v>
      </c>
      <c r="N33" s="184">
        <f t="shared" si="21"/>
        <v>0</v>
      </c>
      <c r="O33" s="226">
        <v>0</v>
      </c>
      <c r="P33" s="224">
        <v>0</v>
      </c>
      <c r="Q33" s="222">
        <v>0</v>
      </c>
    </row>
    <row r="34" spans="2:20">
      <c r="B34" s="122" t="s">
        <v>236</v>
      </c>
      <c r="C34" s="221" t="s">
        <v>237</v>
      </c>
      <c r="D34" s="124">
        <f t="shared" ref="D34:D91" si="23">E34+I34+M34+N34+Q34</f>
        <v>116.64117000000002</v>
      </c>
      <c r="E34" s="125">
        <f>E35+E36</f>
        <v>31.664699999999996</v>
      </c>
      <c r="F34" s="126">
        <f>F35+F36</f>
        <v>13.267139999999999</v>
      </c>
      <c r="G34" s="127">
        <f>G35+G36</f>
        <v>5.0415099999999997</v>
      </c>
      <c r="H34" s="128">
        <f>H35+H36</f>
        <v>13.35605</v>
      </c>
      <c r="I34" s="125">
        <f t="shared" si="15"/>
        <v>79.69371000000001</v>
      </c>
      <c r="J34" s="126">
        <f t="shared" ref="J34:Q34" si="24">SUM(J35:J36)</f>
        <v>22.67831</v>
      </c>
      <c r="K34" s="127">
        <f t="shared" si="24"/>
        <v>55.675350000000002</v>
      </c>
      <c r="L34" s="127">
        <f t="shared" si="24"/>
        <v>1.34005</v>
      </c>
      <c r="M34" s="124">
        <f t="shared" si="24"/>
        <v>0</v>
      </c>
      <c r="N34" s="125">
        <f t="shared" si="21"/>
        <v>0.26989000000000002</v>
      </c>
      <c r="O34" s="130">
        <f t="shared" si="24"/>
        <v>0.26989000000000002</v>
      </c>
      <c r="P34" s="128">
        <f t="shared" si="24"/>
        <v>0</v>
      </c>
      <c r="Q34" s="125">
        <f t="shared" si="24"/>
        <v>5.0128700000000004</v>
      </c>
      <c r="T34" s="183"/>
    </row>
    <row r="35" spans="2:20" ht="33" customHeight="1">
      <c r="B35" s="141" t="s">
        <v>238</v>
      </c>
      <c r="C35" s="142" t="s">
        <v>205</v>
      </c>
      <c r="D35" s="186">
        <f t="shared" si="23"/>
        <v>102.18322000000001</v>
      </c>
      <c r="E35" s="184">
        <f t="shared" ref="E35:E99" si="25">SUM(F35:H35)</f>
        <v>25.852269999999997</v>
      </c>
      <c r="F35" s="223">
        <v>12.86913</v>
      </c>
      <c r="G35" s="59">
        <v>4.8902700000000001</v>
      </c>
      <c r="H35" s="224">
        <v>8.0928699999999996</v>
      </c>
      <c r="I35" s="184">
        <f t="shared" si="15"/>
        <v>76.330950000000001</v>
      </c>
      <c r="J35" s="223">
        <v>22.451540000000001</v>
      </c>
      <c r="K35" s="59">
        <v>53.394739999999999</v>
      </c>
      <c r="L35" s="59">
        <v>0.48466999999999999</v>
      </c>
      <c r="M35" s="225">
        <v>0</v>
      </c>
      <c r="N35" s="184">
        <f t="shared" si="21"/>
        <v>0</v>
      </c>
      <c r="O35" s="226">
        <v>0</v>
      </c>
      <c r="P35" s="224">
        <v>0</v>
      </c>
      <c r="Q35" s="222">
        <v>0</v>
      </c>
    </row>
    <row r="36" spans="2:20" ht="26.25" customHeight="1">
      <c r="B36" s="141" t="s">
        <v>239</v>
      </c>
      <c r="C36" s="142" t="s">
        <v>240</v>
      </c>
      <c r="D36" s="186">
        <f t="shared" si="23"/>
        <v>14.45795</v>
      </c>
      <c r="E36" s="184">
        <f t="shared" si="25"/>
        <v>5.81243</v>
      </c>
      <c r="F36" s="223">
        <v>0.39800999999999997</v>
      </c>
      <c r="G36" s="227">
        <v>0.15124000000000001</v>
      </c>
      <c r="H36" s="228">
        <v>5.2631800000000002</v>
      </c>
      <c r="I36" s="184">
        <f t="shared" si="15"/>
        <v>3.3627599999999997</v>
      </c>
      <c r="J36" s="229">
        <v>0.22677</v>
      </c>
      <c r="K36" s="227">
        <v>2.2806099999999998</v>
      </c>
      <c r="L36" s="227">
        <v>0.85538000000000003</v>
      </c>
      <c r="M36" s="225">
        <v>0</v>
      </c>
      <c r="N36" s="184">
        <f t="shared" si="21"/>
        <v>0.26989000000000002</v>
      </c>
      <c r="O36" s="226">
        <v>0.26989000000000002</v>
      </c>
      <c r="P36" s="224">
        <v>0</v>
      </c>
      <c r="Q36" s="222">
        <v>5.0128700000000004</v>
      </c>
    </row>
    <row r="37" spans="2:20">
      <c r="B37" s="122" t="s">
        <v>241</v>
      </c>
      <c r="C37" s="221" t="s">
        <v>207</v>
      </c>
      <c r="D37" s="124">
        <f t="shared" si="23"/>
        <v>0</v>
      </c>
      <c r="E37" s="125">
        <f t="shared" si="25"/>
        <v>0</v>
      </c>
      <c r="F37" s="126">
        <f>F38</f>
        <v>0</v>
      </c>
      <c r="G37" s="127">
        <f>G38</f>
        <v>0</v>
      </c>
      <c r="H37" s="128">
        <f>H38</f>
        <v>0</v>
      </c>
      <c r="I37" s="125">
        <f t="shared" si="15"/>
        <v>0</v>
      </c>
      <c r="J37" s="126">
        <f t="shared" ref="J37:Q37" si="26">SUM(J38:J39)</f>
        <v>0</v>
      </c>
      <c r="K37" s="127">
        <f t="shared" si="26"/>
        <v>0</v>
      </c>
      <c r="L37" s="127">
        <f t="shared" si="26"/>
        <v>0</v>
      </c>
      <c r="M37" s="124">
        <f t="shared" si="26"/>
        <v>0</v>
      </c>
      <c r="N37" s="125">
        <f t="shared" si="21"/>
        <v>0</v>
      </c>
      <c r="O37" s="130">
        <f t="shared" si="26"/>
        <v>0</v>
      </c>
      <c r="P37" s="128">
        <f t="shared" si="26"/>
        <v>0</v>
      </c>
      <c r="Q37" s="125">
        <f t="shared" si="26"/>
        <v>0</v>
      </c>
    </row>
    <row r="38" spans="2:20">
      <c r="B38" s="141" t="s">
        <v>242</v>
      </c>
      <c r="C38" s="142" t="s">
        <v>243</v>
      </c>
      <c r="D38" s="186">
        <f t="shared" si="23"/>
        <v>0</v>
      </c>
      <c r="E38" s="184">
        <f t="shared" si="25"/>
        <v>0</v>
      </c>
      <c r="F38" s="229">
        <v>0</v>
      </c>
      <c r="G38" s="227">
        <v>0</v>
      </c>
      <c r="H38" s="228">
        <v>0</v>
      </c>
      <c r="I38" s="184">
        <f t="shared" si="15"/>
        <v>0</v>
      </c>
      <c r="J38" s="229">
        <v>0</v>
      </c>
      <c r="K38" s="227">
        <v>0</v>
      </c>
      <c r="L38" s="227">
        <v>0</v>
      </c>
      <c r="M38" s="230">
        <v>0</v>
      </c>
      <c r="N38" s="184">
        <f t="shared" si="21"/>
        <v>0</v>
      </c>
      <c r="O38" s="226">
        <v>0</v>
      </c>
      <c r="P38" s="224">
        <v>0</v>
      </c>
      <c r="Q38" s="222">
        <v>0</v>
      </c>
    </row>
    <row r="39" spans="2:20">
      <c r="B39" s="141" t="s">
        <v>244</v>
      </c>
      <c r="C39" s="142" t="s">
        <v>245</v>
      </c>
      <c r="D39" s="186">
        <f t="shared" si="23"/>
        <v>0</v>
      </c>
      <c r="E39" s="184">
        <f t="shared" si="25"/>
        <v>0</v>
      </c>
      <c r="F39" s="229">
        <v>0</v>
      </c>
      <c r="G39" s="227">
        <v>0</v>
      </c>
      <c r="H39" s="228">
        <v>0</v>
      </c>
      <c r="I39" s="184">
        <f t="shared" si="15"/>
        <v>0</v>
      </c>
      <c r="J39" s="229">
        <v>0</v>
      </c>
      <c r="K39" s="227">
        <v>0</v>
      </c>
      <c r="L39" s="227">
        <v>0</v>
      </c>
      <c r="M39" s="230">
        <v>0</v>
      </c>
      <c r="N39" s="184">
        <f t="shared" si="21"/>
        <v>0</v>
      </c>
      <c r="O39" s="226">
        <v>0</v>
      </c>
      <c r="P39" s="224">
        <v>0</v>
      </c>
      <c r="Q39" s="222">
        <v>0</v>
      </c>
    </row>
    <row r="40" spans="2:20">
      <c r="B40" s="122" t="s">
        <v>246</v>
      </c>
      <c r="C40" s="221" t="s">
        <v>247</v>
      </c>
      <c r="D40" s="124">
        <f t="shared" si="23"/>
        <v>23.814929999999997</v>
      </c>
      <c r="E40" s="125">
        <f t="shared" si="25"/>
        <v>4.2502300000000002</v>
      </c>
      <c r="F40" s="126">
        <f>SUM(F41:F42)</f>
        <v>0</v>
      </c>
      <c r="G40" s="127">
        <f>SUM(G41:G42)</f>
        <v>0</v>
      </c>
      <c r="H40" s="128">
        <f>SUM(H41:H42)</f>
        <v>4.2502300000000002</v>
      </c>
      <c r="I40" s="125">
        <f t="shared" si="15"/>
        <v>13.532309999999999</v>
      </c>
      <c r="J40" s="126">
        <f t="shared" ref="J40:Q40" si="27">SUM(J41:J42)</f>
        <v>3.4645999999999999</v>
      </c>
      <c r="K40" s="127">
        <f t="shared" si="27"/>
        <v>1.74099</v>
      </c>
      <c r="L40" s="127">
        <f t="shared" si="27"/>
        <v>8.3267199999999999</v>
      </c>
      <c r="M40" s="124">
        <f t="shared" si="27"/>
        <v>0</v>
      </c>
      <c r="N40" s="125">
        <f t="shared" si="21"/>
        <v>1.3995599999999999</v>
      </c>
      <c r="O40" s="130">
        <f t="shared" si="27"/>
        <v>1.3995599999999999</v>
      </c>
      <c r="P40" s="128">
        <f t="shared" si="27"/>
        <v>0</v>
      </c>
      <c r="Q40" s="125">
        <f t="shared" si="27"/>
        <v>4.6328300000000002</v>
      </c>
    </row>
    <row r="41" spans="2:20" ht="31.5" customHeight="1">
      <c r="B41" s="141" t="s">
        <v>248</v>
      </c>
      <c r="C41" s="142" t="s">
        <v>249</v>
      </c>
      <c r="D41" s="186">
        <f t="shared" si="23"/>
        <v>21.65701</v>
      </c>
      <c r="E41" s="184">
        <f t="shared" si="25"/>
        <v>3.8710499999999999</v>
      </c>
      <c r="F41" s="223">
        <v>0</v>
      </c>
      <c r="G41" s="59">
        <v>0</v>
      </c>
      <c r="H41" s="224">
        <v>3.8710499999999999</v>
      </c>
      <c r="I41" s="184">
        <f t="shared" si="15"/>
        <v>13.153130000000001</v>
      </c>
      <c r="J41" s="223">
        <v>3.0854200000000001</v>
      </c>
      <c r="K41" s="59">
        <v>1.74099</v>
      </c>
      <c r="L41" s="59">
        <v>8.3267199999999999</v>
      </c>
      <c r="M41" s="225">
        <v>0</v>
      </c>
      <c r="N41" s="184">
        <f t="shared" si="21"/>
        <v>0</v>
      </c>
      <c r="O41" s="226">
        <v>0</v>
      </c>
      <c r="P41" s="224">
        <v>0</v>
      </c>
      <c r="Q41" s="222">
        <v>4.6328300000000002</v>
      </c>
    </row>
    <row r="42" spans="2:20">
      <c r="B42" s="141" t="s">
        <v>250</v>
      </c>
      <c r="C42" s="142" t="s">
        <v>251</v>
      </c>
      <c r="D42" s="186">
        <f t="shared" si="23"/>
        <v>2.1579199999999998</v>
      </c>
      <c r="E42" s="184">
        <f t="shared" si="25"/>
        <v>0.37918000000000002</v>
      </c>
      <c r="F42" s="223">
        <v>0</v>
      </c>
      <c r="G42" s="59">
        <v>0</v>
      </c>
      <c r="H42" s="224">
        <v>0.37918000000000002</v>
      </c>
      <c r="I42" s="184">
        <f t="shared" si="15"/>
        <v>0.37918000000000002</v>
      </c>
      <c r="J42" s="223">
        <v>0.37918000000000002</v>
      </c>
      <c r="K42" s="59">
        <v>0</v>
      </c>
      <c r="L42" s="59">
        <v>0</v>
      </c>
      <c r="M42" s="225">
        <v>0</v>
      </c>
      <c r="N42" s="184">
        <f t="shared" si="21"/>
        <v>1.3995599999999999</v>
      </c>
      <c r="O42" s="226">
        <v>1.3995599999999999</v>
      </c>
      <c r="P42" s="224">
        <v>0</v>
      </c>
      <c r="Q42" s="222">
        <v>0</v>
      </c>
    </row>
    <row r="43" spans="2:20">
      <c r="B43" s="122" t="s">
        <v>252</v>
      </c>
      <c r="C43" s="221" t="s">
        <v>253</v>
      </c>
      <c r="D43" s="124">
        <f t="shared" si="23"/>
        <v>3.3408499999999997</v>
      </c>
      <c r="E43" s="125">
        <f t="shared" si="25"/>
        <v>0</v>
      </c>
      <c r="F43" s="126">
        <f>F44</f>
        <v>0</v>
      </c>
      <c r="G43" s="127">
        <f>G44</f>
        <v>0</v>
      </c>
      <c r="H43" s="128">
        <f>H44</f>
        <v>0</v>
      </c>
      <c r="I43" s="125">
        <f t="shared" si="15"/>
        <v>3.0067599999999999</v>
      </c>
      <c r="J43" s="126">
        <f t="shared" ref="J43:Q43" si="28">J44</f>
        <v>3.0067599999999999</v>
      </c>
      <c r="K43" s="127">
        <f t="shared" si="28"/>
        <v>0</v>
      </c>
      <c r="L43" s="127">
        <f t="shared" si="28"/>
        <v>0</v>
      </c>
      <c r="M43" s="124">
        <f t="shared" si="28"/>
        <v>0</v>
      </c>
      <c r="N43" s="125">
        <f t="shared" si="21"/>
        <v>0.33409</v>
      </c>
      <c r="O43" s="130">
        <f t="shared" si="28"/>
        <v>0.33409</v>
      </c>
      <c r="P43" s="128">
        <f t="shared" si="28"/>
        <v>0</v>
      </c>
      <c r="Q43" s="125">
        <f t="shared" si="28"/>
        <v>0</v>
      </c>
    </row>
    <row r="44" spans="2:20">
      <c r="B44" s="141" t="s">
        <v>254</v>
      </c>
      <c r="C44" s="142" t="s">
        <v>255</v>
      </c>
      <c r="D44" s="186">
        <f t="shared" si="23"/>
        <v>3.3408499999999997</v>
      </c>
      <c r="E44" s="184">
        <f t="shared" si="25"/>
        <v>0</v>
      </c>
      <c r="F44" s="223">
        <v>0</v>
      </c>
      <c r="G44" s="59">
        <v>0</v>
      </c>
      <c r="H44" s="224">
        <v>0</v>
      </c>
      <c r="I44" s="184">
        <f t="shared" si="15"/>
        <v>3.0067599999999999</v>
      </c>
      <c r="J44" s="223">
        <v>3.0067599999999999</v>
      </c>
      <c r="K44" s="59">
        <v>0</v>
      </c>
      <c r="L44" s="59">
        <v>0</v>
      </c>
      <c r="M44" s="225">
        <v>0</v>
      </c>
      <c r="N44" s="184">
        <f t="shared" si="21"/>
        <v>0.33409</v>
      </c>
      <c r="O44" s="226">
        <v>0.33409</v>
      </c>
      <c r="P44" s="224">
        <v>0</v>
      </c>
      <c r="Q44" s="222">
        <v>0</v>
      </c>
    </row>
    <row r="45" spans="2:20">
      <c r="B45" s="122" t="s">
        <v>256</v>
      </c>
      <c r="C45" s="221" t="s">
        <v>257</v>
      </c>
      <c r="D45" s="124">
        <f t="shared" si="23"/>
        <v>47.414419999999993</v>
      </c>
      <c r="E45" s="125">
        <f t="shared" si="25"/>
        <v>17.315539999999999</v>
      </c>
      <c r="F45" s="126">
        <f>SUM(F46:F50)</f>
        <v>2.8854600000000001</v>
      </c>
      <c r="G45" s="127">
        <f>SUM(G46:G50)</f>
        <v>0</v>
      </c>
      <c r="H45" s="128">
        <f>SUM(H46:H50)</f>
        <v>14.43008</v>
      </c>
      <c r="I45" s="125">
        <f t="shared" si="15"/>
        <v>25.149919999999998</v>
      </c>
      <c r="J45" s="126">
        <f t="shared" ref="J45:Q45" si="29">SUM(J46:J50)</f>
        <v>12.07652</v>
      </c>
      <c r="K45" s="127">
        <f t="shared" si="29"/>
        <v>11.47503</v>
      </c>
      <c r="L45" s="127">
        <f t="shared" si="29"/>
        <v>1.5983700000000001</v>
      </c>
      <c r="M45" s="124">
        <f t="shared" si="29"/>
        <v>0</v>
      </c>
      <c r="N45" s="125">
        <f t="shared" si="21"/>
        <v>3.6600299999999999</v>
      </c>
      <c r="O45" s="130">
        <f t="shared" si="29"/>
        <v>3.6600299999999999</v>
      </c>
      <c r="P45" s="128">
        <f t="shared" si="29"/>
        <v>0</v>
      </c>
      <c r="Q45" s="125">
        <f t="shared" si="29"/>
        <v>1.2889299999999999</v>
      </c>
    </row>
    <row r="46" spans="2:20">
      <c r="B46" s="141" t="s">
        <v>258</v>
      </c>
      <c r="C46" s="142" t="s">
        <v>211</v>
      </c>
      <c r="D46" s="186">
        <f t="shared" si="23"/>
        <v>39.318660000000001</v>
      </c>
      <c r="E46" s="184">
        <f t="shared" si="25"/>
        <v>15.934060000000001</v>
      </c>
      <c r="F46" s="223">
        <v>2.6527799999999999</v>
      </c>
      <c r="G46" s="59">
        <v>0</v>
      </c>
      <c r="H46" s="224">
        <v>13.281280000000001</v>
      </c>
      <c r="I46" s="184">
        <f t="shared" si="15"/>
        <v>19.440549999999998</v>
      </c>
      <c r="J46" s="223">
        <v>8.7193900000000006</v>
      </c>
      <c r="K46" s="59">
        <v>9.1227900000000002</v>
      </c>
      <c r="L46" s="59">
        <v>1.5983700000000001</v>
      </c>
      <c r="M46" s="225">
        <v>0</v>
      </c>
      <c r="N46" s="184">
        <f t="shared" si="21"/>
        <v>2.7360799999999998</v>
      </c>
      <c r="O46" s="226">
        <v>2.7360799999999998</v>
      </c>
      <c r="P46" s="224">
        <v>0</v>
      </c>
      <c r="Q46" s="222">
        <v>1.20797</v>
      </c>
    </row>
    <row r="47" spans="2:20">
      <c r="B47" s="141" t="s">
        <v>259</v>
      </c>
      <c r="C47" s="142" t="s">
        <v>215</v>
      </c>
      <c r="D47" s="186">
        <f t="shared" si="23"/>
        <v>6.6918100000000003</v>
      </c>
      <c r="E47" s="184">
        <f t="shared" si="25"/>
        <v>1.38148</v>
      </c>
      <c r="F47" s="223">
        <v>0.23268</v>
      </c>
      <c r="G47" s="59">
        <v>0</v>
      </c>
      <c r="H47" s="224">
        <v>1.1488</v>
      </c>
      <c r="I47" s="184">
        <f t="shared" si="15"/>
        <v>5.2293700000000003</v>
      </c>
      <c r="J47" s="223">
        <v>3.3571300000000002</v>
      </c>
      <c r="K47" s="59">
        <v>1.8722399999999999</v>
      </c>
      <c r="L47" s="59">
        <v>0</v>
      </c>
      <c r="M47" s="225">
        <v>0</v>
      </c>
      <c r="N47" s="184">
        <f t="shared" si="21"/>
        <v>0</v>
      </c>
      <c r="O47" s="226">
        <v>0</v>
      </c>
      <c r="P47" s="224">
        <v>0</v>
      </c>
      <c r="Q47" s="222">
        <v>8.0960000000000004E-2</v>
      </c>
    </row>
    <row r="48" spans="2:20">
      <c r="B48" s="141" t="s">
        <v>260</v>
      </c>
      <c r="C48" s="231" t="s">
        <v>261</v>
      </c>
      <c r="D48" s="186">
        <f t="shared" si="23"/>
        <v>1.40395</v>
      </c>
      <c r="E48" s="184">
        <f t="shared" si="25"/>
        <v>0</v>
      </c>
      <c r="F48" s="223">
        <v>0</v>
      </c>
      <c r="G48" s="59">
        <v>0</v>
      </c>
      <c r="H48" s="224">
        <v>0</v>
      </c>
      <c r="I48" s="184">
        <f t="shared" si="15"/>
        <v>0.48</v>
      </c>
      <c r="J48" s="223">
        <v>0</v>
      </c>
      <c r="K48" s="59">
        <v>0.48</v>
      </c>
      <c r="L48" s="59">
        <v>0</v>
      </c>
      <c r="M48" s="225">
        <v>0</v>
      </c>
      <c r="N48" s="184">
        <f t="shared" si="21"/>
        <v>0.92395000000000005</v>
      </c>
      <c r="O48" s="226">
        <v>0.92395000000000005</v>
      </c>
      <c r="P48" s="224">
        <v>0</v>
      </c>
      <c r="Q48" s="222">
        <v>0</v>
      </c>
    </row>
    <row r="49" spans="2:17">
      <c r="B49" s="141" t="s">
        <v>262</v>
      </c>
      <c r="C49" s="232" t="s">
        <v>213</v>
      </c>
      <c r="D49" s="186">
        <f t="shared" si="23"/>
        <v>0</v>
      </c>
      <c r="E49" s="184">
        <f t="shared" si="25"/>
        <v>0</v>
      </c>
      <c r="F49" s="223">
        <v>0</v>
      </c>
      <c r="G49" s="59">
        <v>0</v>
      </c>
      <c r="H49" s="224">
        <v>0</v>
      </c>
      <c r="I49" s="184">
        <f t="shared" si="15"/>
        <v>0</v>
      </c>
      <c r="J49" s="223">
        <v>0</v>
      </c>
      <c r="K49" s="59">
        <v>0</v>
      </c>
      <c r="L49" s="59">
        <v>0</v>
      </c>
      <c r="M49" s="225">
        <v>0</v>
      </c>
      <c r="N49" s="184">
        <f t="shared" si="21"/>
        <v>0</v>
      </c>
      <c r="O49" s="226">
        <v>0</v>
      </c>
      <c r="P49" s="224">
        <v>0</v>
      </c>
      <c r="Q49" s="222">
        <v>0</v>
      </c>
    </row>
    <row r="50" spans="2:17" ht="29.25" customHeight="1">
      <c r="B50" s="141" t="s">
        <v>263</v>
      </c>
      <c r="C50" s="232" t="s">
        <v>264</v>
      </c>
      <c r="D50" s="186">
        <f t="shared" si="23"/>
        <v>0</v>
      </c>
      <c r="E50" s="184">
        <f t="shared" si="25"/>
        <v>0</v>
      </c>
      <c r="F50" s="223">
        <v>0</v>
      </c>
      <c r="G50" s="59">
        <v>0</v>
      </c>
      <c r="H50" s="224">
        <v>0</v>
      </c>
      <c r="I50" s="184">
        <f t="shared" si="15"/>
        <v>0</v>
      </c>
      <c r="J50" s="223">
        <v>0</v>
      </c>
      <c r="K50" s="59">
        <v>0</v>
      </c>
      <c r="L50" s="59">
        <v>0</v>
      </c>
      <c r="M50" s="225">
        <v>0</v>
      </c>
      <c r="N50" s="184">
        <f t="shared" si="21"/>
        <v>0</v>
      </c>
      <c r="O50" s="226">
        <v>0</v>
      </c>
      <c r="P50" s="224">
        <v>0</v>
      </c>
      <c r="Q50" s="222">
        <v>0</v>
      </c>
    </row>
    <row r="51" spans="2:17">
      <c r="B51" s="122" t="s">
        <v>265</v>
      </c>
      <c r="C51" s="221" t="s">
        <v>266</v>
      </c>
      <c r="D51" s="124">
        <f t="shared" si="23"/>
        <v>126.66849000000002</v>
      </c>
      <c r="E51" s="125">
        <f t="shared" si="25"/>
        <v>46.15</v>
      </c>
      <c r="F51" s="233">
        <v>15.281000000000001</v>
      </c>
      <c r="G51" s="234">
        <v>0</v>
      </c>
      <c r="H51" s="235">
        <v>30.869</v>
      </c>
      <c r="I51" s="125">
        <f t="shared" si="15"/>
        <v>73.774490000000014</v>
      </c>
      <c r="J51" s="233">
        <v>29.290510000000001</v>
      </c>
      <c r="K51" s="234">
        <v>35.404980000000002</v>
      </c>
      <c r="L51" s="234">
        <v>9.0790000000000006</v>
      </c>
      <c r="M51" s="236">
        <v>0</v>
      </c>
      <c r="N51" s="125">
        <f>SUM(O51:P51)</f>
        <v>0.67</v>
      </c>
      <c r="O51" s="237">
        <v>0.67</v>
      </c>
      <c r="P51" s="238">
        <v>0</v>
      </c>
      <c r="Q51" s="239">
        <v>6.0739999999999998</v>
      </c>
    </row>
    <row r="52" spans="2:17">
      <c r="B52" s="122" t="s">
        <v>267</v>
      </c>
      <c r="C52" s="221" t="s">
        <v>268</v>
      </c>
      <c r="D52" s="124">
        <f t="shared" si="23"/>
        <v>380.79940999999997</v>
      </c>
      <c r="E52" s="125">
        <f t="shared" si="25"/>
        <v>150.65379999999999</v>
      </c>
      <c r="F52" s="126">
        <f>SUM(F53:F57)</f>
        <v>41.167960000000008</v>
      </c>
      <c r="G52" s="127">
        <f>SUM(G53:G57)</f>
        <v>0</v>
      </c>
      <c r="H52" s="128">
        <f>SUM(H53:H57)</f>
        <v>109.48584</v>
      </c>
      <c r="I52" s="125">
        <f t="shared" si="15"/>
        <v>183.20594</v>
      </c>
      <c r="J52" s="126">
        <f t="shared" ref="J52:Q52" si="30">SUM(J53:J57)</f>
        <v>127.2834</v>
      </c>
      <c r="K52" s="127">
        <f t="shared" si="30"/>
        <v>42.292260000000006</v>
      </c>
      <c r="L52" s="127">
        <f t="shared" si="30"/>
        <v>13.630280000000001</v>
      </c>
      <c r="M52" s="124">
        <f t="shared" si="30"/>
        <v>0</v>
      </c>
      <c r="N52" s="125">
        <f>SUM(O52:P52)</f>
        <v>38.954210000000003</v>
      </c>
      <c r="O52" s="130">
        <f t="shared" si="30"/>
        <v>38.954210000000003</v>
      </c>
      <c r="P52" s="128">
        <f t="shared" si="30"/>
        <v>0</v>
      </c>
      <c r="Q52" s="125">
        <f t="shared" si="30"/>
        <v>7.9854599999999998</v>
      </c>
    </row>
    <row r="53" spans="2:17">
      <c r="B53" s="240" t="s">
        <v>269</v>
      </c>
      <c r="C53" s="241" t="s">
        <v>270</v>
      </c>
      <c r="D53" s="186">
        <f t="shared" si="23"/>
        <v>328.01058</v>
      </c>
      <c r="E53" s="184">
        <f t="shared" si="25"/>
        <v>129.64904000000001</v>
      </c>
      <c r="F53" s="223">
        <v>35.177860000000003</v>
      </c>
      <c r="G53" s="59">
        <v>0</v>
      </c>
      <c r="H53" s="224">
        <v>94.471180000000004</v>
      </c>
      <c r="I53" s="184">
        <f t="shared" si="15"/>
        <v>158.95814000000001</v>
      </c>
      <c r="J53" s="223">
        <v>109.37681000000001</v>
      </c>
      <c r="K53" s="59">
        <v>37.985770000000002</v>
      </c>
      <c r="L53" s="59">
        <v>11.595560000000001</v>
      </c>
      <c r="M53" s="225">
        <v>0</v>
      </c>
      <c r="N53" s="184">
        <f>SUM(O53:P53)</f>
        <v>32.747959999999999</v>
      </c>
      <c r="O53" s="226">
        <v>32.747959999999999</v>
      </c>
      <c r="P53" s="224">
        <v>0</v>
      </c>
      <c r="Q53" s="222">
        <v>6.6554399999999996</v>
      </c>
    </row>
    <row r="54" spans="2:17">
      <c r="B54" s="240" t="s">
        <v>271</v>
      </c>
      <c r="C54" s="241" t="s">
        <v>272</v>
      </c>
      <c r="D54" s="186">
        <f t="shared" si="23"/>
        <v>6.629789999999999</v>
      </c>
      <c r="E54" s="184">
        <f t="shared" si="25"/>
        <v>2.4435099999999998</v>
      </c>
      <c r="F54" s="223">
        <v>0.62194000000000005</v>
      </c>
      <c r="G54" s="59">
        <v>0</v>
      </c>
      <c r="H54" s="224">
        <v>1.8215699999999999</v>
      </c>
      <c r="I54" s="184">
        <f t="shared" si="15"/>
        <v>3.3819599999999999</v>
      </c>
      <c r="J54" s="223">
        <v>2.2556699999999998</v>
      </c>
      <c r="K54" s="59">
        <v>0.89446000000000003</v>
      </c>
      <c r="L54" s="59">
        <v>0.23183000000000001</v>
      </c>
      <c r="M54" s="225">
        <v>0</v>
      </c>
      <c r="N54" s="184">
        <f t="shared" ref="N54:N57" si="31">SUM(O54:P54)</f>
        <v>0.66542999999999997</v>
      </c>
      <c r="O54" s="226">
        <v>0.66542999999999997</v>
      </c>
      <c r="P54" s="224">
        <v>0</v>
      </c>
      <c r="Q54" s="222">
        <v>0.13889000000000001</v>
      </c>
    </row>
    <row r="55" spans="2:17">
      <c r="B55" s="240" t="s">
        <v>273</v>
      </c>
      <c r="C55" s="241" t="s">
        <v>274</v>
      </c>
      <c r="D55" s="186">
        <f t="shared" si="23"/>
        <v>0</v>
      </c>
      <c r="E55" s="184">
        <f t="shared" si="25"/>
        <v>0</v>
      </c>
      <c r="F55" s="223">
        <v>0</v>
      </c>
      <c r="G55" s="59">
        <v>0</v>
      </c>
      <c r="H55" s="224">
        <v>0</v>
      </c>
      <c r="I55" s="184">
        <f t="shared" si="15"/>
        <v>0</v>
      </c>
      <c r="J55" s="223">
        <v>0</v>
      </c>
      <c r="K55" s="59">
        <v>0</v>
      </c>
      <c r="L55" s="59">
        <v>0</v>
      </c>
      <c r="M55" s="225">
        <v>0</v>
      </c>
      <c r="N55" s="184">
        <f t="shared" si="31"/>
        <v>0</v>
      </c>
      <c r="O55" s="226">
        <v>0</v>
      </c>
      <c r="P55" s="224">
        <v>0</v>
      </c>
      <c r="Q55" s="222">
        <v>0</v>
      </c>
    </row>
    <row r="56" spans="2:17">
      <c r="B56" s="240" t="s">
        <v>275</v>
      </c>
      <c r="C56" s="231" t="s">
        <v>276</v>
      </c>
      <c r="D56" s="186">
        <f>E56+I56+M56+N56+Q56</f>
        <v>0</v>
      </c>
      <c r="E56" s="184">
        <f t="shared" si="25"/>
        <v>0</v>
      </c>
      <c r="F56" s="223">
        <v>0</v>
      </c>
      <c r="G56" s="59">
        <v>0</v>
      </c>
      <c r="H56" s="224">
        <v>0</v>
      </c>
      <c r="I56" s="184">
        <f t="shared" si="15"/>
        <v>0</v>
      </c>
      <c r="J56" s="223">
        <v>0</v>
      </c>
      <c r="K56" s="59">
        <v>0</v>
      </c>
      <c r="L56" s="59">
        <v>0</v>
      </c>
      <c r="M56" s="225">
        <v>0</v>
      </c>
      <c r="N56" s="184">
        <f t="shared" si="31"/>
        <v>0</v>
      </c>
      <c r="O56" s="226">
        <v>0</v>
      </c>
      <c r="P56" s="224">
        <v>0</v>
      </c>
      <c r="Q56" s="222">
        <v>0</v>
      </c>
    </row>
    <row r="57" spans="2:17">
      <c r="B57" s="240" t="s">
        <v>277</v>
      </c>
      <c r="C57" s="231" t="s">
        <v>278</v>
      </c>
      <c r="D57" s="186">
        <f>E57+I57+M57+N57+Q57</f>
        <v>46.159040000000005</v>
      </c>
      <c r="E57" s="184">
        <f t="shared" si="25"/>
        <v>18.561250000000001</v>
      </c>
      <c r="F57" s="223">
        <v>5.3681599999999996</v>
      </c>
      <c r="G57" s="59">
        <v>0</v>
      </c>
      <c r="H57" s="224">
        <v>13.19309</v>
      </c>
      <c r="I57" s="184">
        <f t="shared" si="15"/>
        <v>20.865840000000002</v>
      </c>
      <c r="J57" s="223">
        <v>15.650919999999999</v>
      </c>
      <c r="K57" s="59">
        <v>3.4120300000000001</v>
      </c>
      <c r="L57" s="59">
        <v>1.8028900000000001</v>
      </c>
      <c r="M57" s="225">
        <v>0</v>
      </c>
      <c r="N57" s="184">
        <f t="shared" si="31"/>
        <v>5.5408200000000001</v>
      </c>
      <c r="O57" s="226">
        <v>5.5408200000000001</v>
      </c>
      <c r="P57" s="224">
        <v>0</v>
      </c>
      <c r="Q57" s="222">
        <v>1.19113</v>
      </c>
    </row>
    <row r="58" spans="2:17">
      <c r="B58" s="122" t="s">
        <v>279</v>
      </c>
      <c r="C58" s="221" t="s">
        <v>280</v>
      </c>
      <c r="D58" s="124">
        <f t="shared" si="23"/>
        <v>51.595269999999999</v>
      </c>
      <c r="E58" s="125">
        <f t="shared" si="25"/>
        <v>33.733249999999998</v>
      </c>
      <c r="F58" s="126">
        <f>SUM(F59:F64)</f>
        <v>0</v>
      </c>
      <c r="G58" s="127">
        <f>SUM(G59:G64)</f>
        <v>0</v>
      </c>
      <c r="H58" s="128">
        <f>SUM(H59:H64)</f>
        <v>33.733249999999998</v>
      </c>
      <c r="I58" s="125">
        <f t="shared" ref="I58:I123" si="32">SUM(J58:L58)</f>
        <v>17.862020000000001</v>
      </c>
      <c r="J58" s="126">
        <f t="shared" ref="J58:Q58" si="33">SUM(J59:J64)</f>
        <v>4.9944500000000005</v>
      </c>
      <c r="K58" s="127">
        <f t="shared" si="33"/>
        <v>12.330319999999999</v>
      </c>
      <c r="L58" s="127">
        <f t="shared" si="33"/>
        <v>0.53725000000000001</v>
      </c>
      <c r="M58" s="124">
        <f t="shared" si="33"/>
        <v>0</v>
      </c>
      <c r="N58" s="125">
        <f>SUM(O58:P58)</f>
        <v>0</v>
      </c>
      <c r="O58" s="130">
        <f t="shared" si="33"/>
        <v>0</v>
      </c>
      <c r="P58" s="128">
        <f t="shared" si="33"/>
        <v>0</v>
      </c>
      <c r="Q58" s="125">
        <f t="shared" si="33"/>
        <v>0</v>
      </c>
    </row>
    <row r="59" spans="2:17">
      <c r="B59" s="240" t="s">
        <v>281</v>
      </c>
      <c r="C59" s="241" t="s">
        <v>282</v>
      </c>
      <c r="D59" s="143">
        <f t="shared" si="23"/>
        <v>26.83</v>
      </c>
      <c r="E59" s="184">
        <f t="shared" si="25"/>
        <v>26.83</v>
      </c>
      <c r="F59" s="229">
        <v>0</v>
      </c>
      <c r="G59" s="227">
        <v>0</v>
      </c>
      <c r="H59" s="228">
        <v>26.83</v>
      </c>
      <c r="I59" s="184">
        <f t="shared" si="32"/>
        <v>0</v>
      </c>
      <c r="J59" s="229">
        <v>0</v>
      </c>
      <c r="K59" s="227">
        <v>0</v>
      </c>
      <c r="L59" s="227">
        <v>0</v>
      </c>
      <c r="M59" s="230">
        <v>0</v>
      </c>
      <c r="N59" s="184">
        <f>SUM(O59:P59)</f>
        <v>0</v>
      </c>
      <c r="O59" s="226">
        <v>0</v>
      </c>
      <c r="P59" s="224">
        <v>0</v>
      </c>
      <c r="Q59" s="242">
        <v>0</v>
      </c>
    </row>
    <row r="60" spans="2:17">
      <c r="B60" s="240" t="s">
        <v>283</v>
      </c>
      <c r="C60" s="241" t="s">
        <v>284</v>
      </c>
      <c r="D60" s="143">
        <f t="shared" si="23"/>
        <v>8.6</v>
      </c>
      <c r="E60" s="184">
        <f t="shared" si="25"/>
        <v>0</v>
      </c>
      <c r="F60" s="229">
        <v>0</v>
      </c>
      <c r="G60" s="227">
        <v>0</v>
      </c>
      <c r="H60" s="228">
        <v>0</v>
      </c>
      <c r="I60" s="184">
        <f t="shared" si="32"/>
        <v>8.6</v>
      </c>
      <c r="J60" s="229">
        <v>0</v>
      </c>
      <c r="K60" s="227">
        <v>8.6</v>
      </c>
      <c r="L60" s="227">
        <v>0</v>
      </c>
      <c r="M60" s="230">
        <v>0</v>
      </c>
      <c r="N60" s="184">
        <f t="shared" ref="N60:N64" si="34">SUM(O60:P60)</f>
        <v>0</v>
      </c>
      <c r="O60" s="226">
        <v>0</v>
      </c>
      <c r="P60" s="224">
        <v>0</v>
      </c>
      <c r="Q60" s="242">
        <v>0</v>
      </c>
    </row>
    <row r="61" spans="2:17">
      <c r="B61" s="240" t="s">
        <v>285</v>
      </c>
      <c r="C61" s="241" t="s">
        <v>286</v>
      </c>
      <c r="D61" s="143">
        <f t="shared" si="23"/>
        <v>0.11899999999999999</v>
      </c>
      <c r="E61" s="184">
        <f t="shared" si="25"/>
        <v>0</v>
      </c>
      <c r="F61" s="229">
        <v>0</v>
      </c>
      <c r="G61" s="227">
        <v>0</v>
      </c>
      <c r="H61" s="228">
        <v>0</v>
      </c>
      <c r="I61" s="184">
        <f t="shared" si="32"/>
        <v>0.11899999999999999</v>
      </c>
      <c r="J61" s="229">
        <v>0.11899999999999999</v>
      </c>
      <c r="K61" s="227">
        <v>0</v>
      </c>
      <c r="L61" s="227">
        <v>0</v>
      </c>
      <c r="M61" s="230">
        <v>0</v>
      </c>
      <c r="N61" s="184">
        <f t="shared" si="34"/>
        <v>0</v>
      </c>
      <c r="O61" s="226">
        <v>0</v>
      </c>
      <c r="P61" s="224">
        <v>0</v>
      </c>
      <c r="Q61" s="242">
        <v>0</v>
      </c>
    </row>
    <row r="62" spans="2:17">
      <c r="B62" s="240" t="s">
        <v>287</v>
      </c>
      <c r="C62" s="241" t="s">
        <v>288</v>
      </c>
      <c r="D62" s="143">
        <f t="shared" si="23"/>
        <v>0</v>
      </c>
      <c r="E62" s="184">
        <f t="shared" si="25"/>
        <v>0</v>
      </c>
      <c r="F62" s="229">
        <v>0</v>
      </c>
      <c r="G62" s="227">
        <v>0</v>
      </c>
      <c r="H62" s="228">
        <v>0</v>
      </c>
      <c r="I62" s="184">
        <f t="shared" si="32"/>
        <v>0</v>
      </c>
      <c r="J62" s="229">
        <v>0</v>
      </c>
      <c r="K62" s="227">
        <v>0</v>
      </c>
      <c r="L62" s="227">
        <v>0</v>
      </c>
      <c r="M62" s="230">
        <v>0</v>
      </c>
      <c r="N62" s="184">
        <f t="shared" si="34"/>
        <v>0</v>
      </c>
      <c r="O62" s="226">
        <v>0</v>
      </c>
      <c r="P62" s="224">
        <v>0</v>
      </c>
      <c r="Q62" s="242">
        <v>0</v>
      </c>
    </row>
    <row r="63" spans="2:17">
      <c r="B63" s="243" t="s">
        <v>289</v>
      </c>
      <c r="C63" s="231" t="s">
        <v>290</v>
      </c>
      <c r="D63" s="143">
        <f t="shared" si="23"/>
        <v>13.37189</v>
      </c>
      <c r="E63" s="184">
        <f t="shared" si="25"/>
        <v>5.7333299999999996</v>
      </c>
      <c r="F63" s="244">
        <v>0</v>
      </c>
      <c r="G63" s="245">
        <v>0</v>
      </c>
      <c r="H63" s="246">
        <v>5.7333299999999996</v>
      </c>
      <c r="I63" s="184">
        <f t="shared" si="32"/>
        <v>7.63856</v>
      </c>
      <c r="J63" s="244">
        <v>4.0609400000000004</v>
      </c>
      <c r="K63" s="245">
        <v>3.12357</v>
      </c>
      <c r="L63" s="245">
        <v>0.45405000000000001</v>
      </c>
      <c r="M63" s="247">
        <v>0</v>
      </c>
      <c r="N63" s="184">
        <f t="shared" si="34"/>
        <v>0</v>
      </c>
      <c r="O63" s="248">
        <v>0</v>
      </c>
      <c r="P63" s="249">
        <v>0</v>
      </c>
      <c r="Q63" s="250">
        <v>0</v>
      </c>
    </row>
    <row r="64" spans="2:17">
      <c r="B64" s="243" t="s">
        <v>291</v>
      </c>
      <c r="C64" s="231" t="s">
        <v>292</v>
      </c>
      <c r="D64" s="152">
        <f t="shared" si="23"/>
        <v>2.6743800000000002</v>
      </c>
      <c r="E64" s="194">
        <f t="shared" si="25"/>
        <v>1.1699200000000001</v>
      </c>
      <c r="F64" s="244">
        <v>0</v>
      </c>
      <c r="G64" s="245">
        <v>0</v>
      </c>
      <c r="H64" s="246">
        <v>1.1699200000000001</v>
      </c>
      <c r="I64" s="194">
        <f t="shared" si="32"/>
        <v>1.5044599999999999</v>
      </c>
      <c r="J64" s="244">
        <v>0.81450999999999996</v>
      </c>
      <c r="K64" s="245">
        <v>0.60675000000000001</v>
      </c>
      <c r="L64" s="245">
        <v>8.3199999999999996E-2</v>
      </c>
      <c r="M64" s="247">
        <v>0</v>
      </c>
      <c r="N64" s="184">
        <f t="shared" si="34"/>
        <v>0</v>
      </c>
      <c r="O64" s="248">
        <v>0</v>
      </c>
      <c r="P64" s="249">
        <v>0</v>
      </c>
      <c r="Q64" s="250">
        <v>0</v>
      </c>
    </row>
    <row r="65" spans="2:17">
      <c r="B65" s="122" t="s">
        <v>293</v>
      </c>
      <c r="C65" s="221" t="s">
        <v>294</v>
      </c>
      <c r="D65" s="124">
        <f t="shared" si="23"/>
        <v>0</v>
      </c>
      <c r="E65" s="125">
        <f t="shared" si="25"/>
        <v>0</v>
      </c>
      <c r="F65" s="126">
        <f>F66+F67</f>
        <v>0</v>
      </c>
      <c r="G65" s="127">
        <f>G66+G67</f>
        <v>0</v>
      </c>
      <c r="H65" s="128">
        <f>H66+H67</f>
        <v>0</v>
      </c>
      <c r="I65" s="125">
        <f t="shared" si="32"/>
        <v>0</v>
      </c>
      <c r="J65" s="126">
        <f t="shared" ref="J65:Q65" si="35">J66+J67</f>
        <v>0</v>
      </c>
      <c r="K65" s="127">
        <f t="shared" si="35"/>
        <v>0</v>
      </c>
      <c r="L65" s="127">
        <f t="shared" si="35"/>
        <v>0</v>
      </c>
      <c r="M65" s="124">
        <f t="shared" si="35"/>
        <v>0</v>
      </c>
      <c r="N65" s="125">
        <f>SUM(O65:P65)</f>
        <v>0</v>
      </c>
      <c r="O65" s="130">
        <f t="shared" si="35"/>
        <v>0</v>
      </c>
      <c r="P65" s="128">
        <f t="shared" si="35"/>
        <v>0</v>
      </c>
      <c r="Q65" s="125">
        <f t="shared" si="35"/>
        <v>0</v>
      </c>
    </row>
    <row r="66" spans="2:17">
      <c r="B66" s="240" t="s">
        <v>295</v>
      </c>
      <c r="C66" s="241" t="s">
        <v>296</v>
      </c>
      <c r="D66" s="143">
        <f t="shared" si="23"/>
        <v>0</v>
      </c>
      <c r="E66" s="144">
        <f t="shared" si="25"/>
        <v>0</v>
      </c>
      <c r="F66" s="251">
        <v>0</v>
      </c>
      <c r="G66" s="252">
        <v>0</v>
      </c>
      <c r="H66" s="253">
        <v>0</v>
      </c>
      <c r="I66" s="144">
        <f t="shared" si="32"/>
        <v>0</v>
      </c>
      <c r="J66" s="251">
        <v>0</v>
      </c>
      <c r="K66" s="252">
        <v>0</v>
      </c>
      <c r="L66" s="252">
        <v>0</v>
      </c>
      <c r="M66" s="254">
        <v>0</v>
      </c>
      <c r="N66" s="144">
        <f>SUM(O66:P66)</f>
        <v>0</v>
      </c>
      <c r="O66" s="255">
        <v>0</v>
      </c>
      <c r="P66" s="253">
        <v>0</v>
      </c>
      <c r="Q66" s="256">
        <v>0</v>
      </c>
    </row>
    <row r="67" spans="2:17">
      <c r="B67" s="243" t="s">
        <v>297</v>
      </c>
      <c r="C67" s="231" t="s">
        <v>298</v>
      </c>
      <c r="D67" s="152">
        <f t="shared" si="23"/>
        <v>0</v>
      </c>
      <c r="E67" s="153">
        <f t="shared" si="25"/>
        <v>0</v>
      </c>
      <c r="F67" s="257">
        <v>0</v>
      </c>
      <c r="G67" s="258">
        <v>0</v>
      </c>
      <c r="H67" s="259">
        <v>0</v>
      </c>
      <c r="I67" s="153">
        <f t="shared" si="32"/>
        <v>0</v>
      </c>
      <c r="J67" s="257">
        <v>0</v>
      </c>
      <c r="K67" s="258">
        <v>0</v>
      </c>
      <c r="L67" s="258">
        <v>0</v>
      </c>
      <c r="M67" s="260">
        <v>0</v>
      </c>
      <c r="N67" s="144">
        <f>SUM(O67:P67)</f>
        <v>0</v>
      </c>
      <c r="O67" s="261">
        <v>0</v>
      </c>
      <c r="P67" s="259">
        <v>0</v>
      </c>
      <c r="Q67" s="262">
        <v>0</v>
      </c>
    </row>
    <row r="68" spans="2:17">
      <c r="B68" s="122" t="s">
        <v>299</v>
      </c>
      <c r="C68" s="221" t="s">
        <v>300</v>
      </c>
      <c r="D68" s="124">
        <f t="shared" si="23"/>
        <v>18.974600000000002</v>
      </c>
      <c r="E68" s="125">
        <f t="shared" si="25"/>
        <v>0.47833999999999999</v>
      </c>
      <c r="F68" s="126">
        <f>SUM(F69:F82)</f>
        <v>0.28692000000000001</v>
      </c>
      <c r="G68" s="127">
        <f>SUM(G69:G82)</f>
        <v>0</v>
      </c>
      <c r="H68" s="128">
        <f>SUM(H69:H82)</f>
        <v>0.19142000000000001</v>
      </c>
      <c r="I68" s="125">
        <f t="shared" si="32"/>
        <v>5.0118</v>
      </c>
      <c r="J68" s="126">
        <f t="shared" ref="J68:Q68" si="36">SUM(J69:J82)</f>
        <v>4.5387599999999999</v>
      </c>
      <c r="K68" s="127">
        <f t="shared" si="36"/>
        <v>0.47304000000000002</v>
      </c>
      <c r="L68" s="127">
        <f t="shared" si="36"/>
        <v>0</v>
      </c>
      <c r="M68" s="124">
        <f t="shared" si="36"/>
        <v>0</v>
      </c>
      <c r="N68" s="125">
        <f>SUM(O68:P68)</f>
        <v>13.454459999999999</v>
      </c>
      <c r="O68" s="130">
        <f t="shared" si="36"/>
        <v>13.454459999999999</v>
      </c>
      <c r="P68" s="128">
        <f t="shared" si="36"/>
        <v>0</v>
      </c>
      <c r="Q68" s="125">
        <f t="shared" si="36"/>
        <v>0.03</v>
      </c>
    </row>
    <row r="69" spans="2:17">
      <c r="B69" s="240" t="s">
        <v>301</v>
      </c>
      <c r="C69" s="241" t="s">
        <v>302</v>
      </c>
      <c r="D69" s="143">
        <f t="shared" si="23"/>
        <v>0</v>
      </c>
      <c r="E69" s="144">
        <f t="shared" si="25"/>
        <v>0</v>
      </c>
      <c r="F69" s="251">
        <v>0</v>
      </c>
      <c r="G69" s="252">
        <v>0</v>
      </c>
      <c r="H69" s="253">
        <v>0</v>
      </c>
      <c r="I69" s="144">
        <f t="shared" si="32"/>
        <v>0</v>
      </c>
      <c r="J69" s="251">
        <v>0</v>
      </c>
      <c r="K69" s="252">
        <v>0</v>
      </c>
      <c r="L69" s="252">
        <v>0</v>
      </c>
      <c r="M69" s="254">
        <v>0</v>
      </c>
      <c r="N69" s="144">
        <f>SUM(O69:P69)</f>
        <v>0</v>
      </c>
      <c r="O69" s="263">
        <v>0</v>
      </c>
      <c r="P69" s="264">
        <v>0</v>
      </c>
      <c r="Q69" s="256">
        <v>0</v>
      </c>
    </row>
    <row r="70" spans="2:17">
      <c r="B70" s="240" t="s">
        <v>303</v>
      </c>
      <c r="C70" s="241" t="s">
        <v>304</v>
      </c>
      <c r="D70" s="143">
        <f t="shared" si="23"/>
        <v>0</v>
      </c>
      <c r="E70" s="144">
        <f t="shared" si="25"/>
        <v>0</v>
      </c>
      <c r="F70" s="251">
        <v>0</v>
      </c>
      <c r="G70" s="252">
        <v>0</v>
      </c>
      <c r="H70" s="253">
        <v>0</v>
      </c>
      <c r="I70" s="144">
        <f t="shared" si="32"/>
        <v>0</v>
      </c>
      <c r="J70" s="251">
        <v>0</v>
      </c>
      <c r="K70" s="252">
        <v>0</v>
      </c>
      <c r="L70" s="252">
        <v>0</v>
      </c>
      <c r="M70" s="254">
        <v>0</v>
      </c>
      <c r="N70" s="144">
        <f t="shared" ref="N70:N82" si="37">SUM(O70:P70)</f>
        <v>0</v>
      </c>
      <c r="O70" s="263">
        <v>0</v>
      </c>
      <c r="P70" s="264">
        <v>0</v>
      </c>
      <c r="Q70" s="256">
        <v>0</v>
      </c>
    </row>
    <row r="71" spans="2:17">
      <c r="B71" s="240" t="s">
        <v>305</v>
      </c>
      <c r="C71" s="241" t="s">
        <v>306</v>
      </c>
      <c r="D71" s="143">
        <f t="shared" si="23"/>
        <v>3.85</v>
      </c>
      <c r="E71" s="144">
        <f t="shared" si="25"/>
        <v>0</v>
      </c>
      <c r="F71" s="251">
        <v>0</v>
      </c>
      <c r="G71" s="252">
        <v>0</v>
      </c>
      <c r="H71" s="253">
        <v>0</v>
      </c>
      <c r="I71" s="144">
        <f t="shared" si="32"/>
        <v>3.85</v>
      </c>
      <c r="J71" s="251">
        <v>3.85</v>
      </c>
      <c r="K71" s="252">
        <v>0</v>
      </c>
      <c r="L71" s="252">
        <v>0</v>
      </c>
      <c r="M71" s="254">
        <v>0</v>
      </c>
      <c r="N71" s="144">
        <f t="shared" si="37"/>
        <v>0</v>
      </c>
      <c r="O71" s="263">
        <v>0</v>
      </c>
      <c r="P71" s="264">
        <v>0</v>
      </c>
      <c r="Q71" s="256">
        <v>0</v>
      </c>
    </row>
    <row r="72" spans="2:17">
      <c r="B72" s="240" t="s">
        <v>307</v>
      </c>
      <c r="C72" s="241" t="s">
        <v>308</v>
      </c>
      <c r="D72" s="143">
        <f t="shared" si="23"/>
        <v>2.0361399999999996</v>
      </c>
      <c r="E72" s="144">
        <f t="shared" si="25"/>
        <v>0.47833999999999999</v>
      </c>
      <c r="F72" s="251">
        <v>0.28692000000000001</v>
      </c>
      <c r="G72" s="252">
        <v>0</v>
      </c>
      <c r="H72" s="253">
        <v>0.19142000000000001</v>
      </c>
      <c r="I72" s="144">
        <f t="shared" si="32"/>
        <v>1.1617999999999999</v>
      </c>
      <c r="J72" s="251">
        <v>0.68876000000000004</v>
      </c>
      <c r="K72" s="252">
        <v>0.47304000000000002</v>
      </c>
      <c r="L72" s="252">
        <v>0</v>
      </c>
      <c r="M72" s="254">
        <v>0</v>
      </c>
      <c r="N72" s="144">
        <f t="shared" si="37"/>
        <v>0.36599999999999999</v>
      </c>
      <c r="O72" s="263">
        <v>0.36599999999999999</v>
      </c>
      <c r="P72" s="264">
        <v>0</v>
      </c>
      <c r="Q72" s="256">
        <v>0.03</v>
      </c>
    </row>
    <row r="73" spans="2:17">
      <c r="B73" s="240" t="s">
        <v>309</v>
      </c>
      <c r="C73" s="241" t="s">
        <v>310</v>
      </c>
      <c r="D73" s="143">
        <f t="shared" si="23"/>
        <v>0</v>
      </c>
      <c r="E73" s="144">
        <f t="shared" si="25"/>
        <v>0</v>
      </c>
      <c r="F73" s="251">
        <v>0</v>
      </c>
      <c r="G73" s="252">
        <v>0</v>
      </c>
      <c r="H73" s="253">
        <v>0</v>
      </c>
      <c r="I73" s="144">
        <f t="shared" si="32"/>
        <v>0</v>
      </c>
      <c r="J73" s="251">
        <v>0</v>
      </c>
      <c r="K73" s="252">
        <v>0</v>
      </c>
      <c r="L73" s="252">
        <v>0</v>
      </c>
      <c r="M73" s="254">
        <v>0</v>
      </c>
      <c r="N73" s="144">
        <f t="shared" si="37"/>
        <v>0</v>
      </c>
      <c r="O73" s="263">
        <v>0</v>
      </c>
      <c r="P73" s="264">
        <v>0</v>
      </c>
      <c r="Q73" s="256">
        <v>0</v>
      </c>
    </row>
    <row r="74" spans="2:17">
      <c r="B74" s="240" t="s">
        <v>311</v>
      </c>
      <c r="C74" s="241" t="s">
        <v>312</v>
      </c>
      <c r="D74" s="143">
        <f t="shared" si="23"/>
        <v>0</v>
      </c>
      <c r="E74" s="144">
        <f t="shared" si="25"/>
        <v>0</v>
      </c>
      <c r="F74" s="251">
        <v>0</v>
      </c>
      <c r="G74" s="252">
        <v>0</v>
      </c>
      <c r="H74" s="253">
        <v>0</v>
      </c>
      <c r="I74" s="144">
        <f t="shared" si="32"/>
        <v>0</v>
      </c>
      <c r="J74" s="251">
        <v>0</v>
      </c>
      <c r="K74" s="252">
        <v>0</v>
      </c>
      <c r="L74" s="252">
        <v>0</v>
      </c>
      <c r="M74" s="254">
        <v>0</v>
      </c>
      <c r="N74" s="144">
        <f t="shared" si="37"/>
        <v>0</v>
      </c>
      <c r="O74" s="263">
        <v>0</v>
      </c>
      <c r="P74" s="264">
        <v>0</v>
      </c>
      <c r="Q74" s="256">
        <v>0</v>
      </c>
    </row>
    <row r="75" spans="2:17">
      <c r="B75" s="240" t="s">
        <v>313</v>
      </c>
      <c r="C75" s="241" t="s">
        <v>314</v>
      </c>
      <c r="D75" s="143">
        <f t="shared" si="23"/>
        <v>3.9684599999999999</v>
      </c>
      <c r="E75" s="144">
        <f t="shared" si="25"/>
        <v>0</v>
      </c>
      <c r="F75" s="251">
        <v>0</v>
      </c>
      <c r="G75" s="252">
        <v>0</v>
      </c>
      <c r="H75" s="253">
        <v>0</v>
      </c>
      <c r="I75" s="144">
        <f t="shared" si="32"/>
        <v>0</v>
      </c>
      <c r="J75" s="251">
        <v>0</v>
      </c>
      <c r="K75" s="252">
        <v>0</v>
      </c>
      <c r="L75" s="252">
        <v>0</v>
      </c>
      <c r="M75" s="254">
        <v>0</v>
      </c>
      <c r="N75" s="144">
        <f t="shared" si="37"/>
        <v>3.9684599999999999</v>
      </c>
      <c r="O75" s="263">
        <v>3.9684599999999999</v>
      </c>
      <c r="P75" s="264">
        <v>0</v>
      </c>
      <c r="Q75" s="256">
        <v>0</v>
      </c>
    </row>
    <row r="76" spans="2:17">
      <c r="B76" s="240" t="s">
        <v>315</v>
      </c>
      <c r="C76" s="241" t="s">
        <v>316</v>
      </c>
      <c r="D76" s="143">
        <f t="shared" si="23"/>
        <v>0</v>
      </c>
      <c r="E76" s="144">
        <f t="shared" si="25"/>
        <v>0</v>
      </c>
      <c r="F76" s="251">
        <v>0</v>
      </c>
      <c r="G76" s="252">
        <v>0</v>
      </c>
      <c r="H76" s="253">
        <v>0</v>
      </c>
      <c r="I76" s="144">
        <f t="shared" si="32"/>
        <v>0</v>
      </c>
      <c r="J76" s="251">
        <v>0</v>
      </c>
      <c r="K76" s="252">
        <v>0</v>
      </c>
      <c r="L76" s="252">
        <v>0</v>
      </c>
      <c r="M76" s="254">
        <v>0</v>
      </c>
      <c r="N76" s="144">
        <f t="shared" si="37"/>
        <v>0</v>
      </c>
      <c r="O76" s="263">
        <v>0</v>
      </c>
      <c r="P76" s="264">
        <v>0</v>
      </c>
      <c r="Q76" s="256">
        <v>0</v>
      </c>
    </row>
    <row r="77" spans="2:17">
      <c r="B77" s="240" t="s">
        <v>317</v>
      </c>
      <c r="C77" s="241" t="s">
        <v>318</v>
      </c>
      <c r="D77" s="143">
        <f t="shared" si="23"/>
        <v>0</v>
      </c>
      <c r="E77" s="144">
        <f t="shared" si="25"/>
        <v>0</v>
      </c>
      <c r="F77" s="251">
        <v>0</v>
      </c>
      <c r="G77" s="252">
        <v>0</v>
      </c>
      <c r="H77" s="253">
        <v>0</v>
      </c>
      <c r="I77" s="144">
        <f t="shared" si="32"/>
        <v>0</v>
      </c>
      <c r="J77" s="251">
        <v>0</v>
      </c>
      <c r="K77" s="252">
        <v>0</v>
      </c>
      <c r="L77" s="252">
        <v>0</v>
      </c>
      <c r="M77" s="254">
        <v>0</v>
      </c>
      <c r="N77" s="144">
        <f t="shared" si="37"/>
        <v>0</v>
      </c>
      <c r="O77" s="263">
        <v>0</v>
      </c>
      <c r="P77" s="264">
        <v>0</v>
      </c>
      <c r="Q77" s="256">
        <v>0</v>
      </c>
    </row>
    <row r="78" spans="2:17">
      <c r="B78" s="240" t="s">
        <v>319</v>
      </c>
      <c r="C78" s="241" t="s">
        <v>320</v>
      </c>
      <c r="D78" s="143">
        <f t="shared" si="23"/>
        <v>0</v>
      </c>
      <c r="E78" s="144">
        <f t="shared" si="25"/>
        <v>0</v>
      </c>
      <c r="F78" s="251">
        <v>0</v>
      </c>
      <c r="G78" s="252">
        <v>0</v>
      </c>
      <c r="H78" s="253">
        <v>0</v>
      </c>
      <c r="I78" s="144">
        <f t="shared" si="32"/>
        <v>0</v>
      </c>
      <c r="J78" s="251">
        <v>0</v>
      </c>
      <c r="K78" s="252">
        <v>0</v>
      </c>
      <c r="L78" s="252">
        <v>0</v>
      </c>
      <c r="M78" s="254">
        <v>0</v>
      </c>
      <c r="N78" s="144">
        <f t="shared" si="37"/>
        <v>0</v>
      </c>
      <c r="O78" s="263">
        <v>0</v>
      </c>
      <c r="P78" s="264">
        <v>0</v>
      </c>
      <c r="Q78" s="256">
        <v>0</v>
      </c>
    </row>
    <row r="79" spans="2:17">
      <c r="B79" s="240" t="s">
        <v>321</v>
      </c>
      <c r="C79" s="241" t="s">
        <v>322</v>
      </c>
      <c r="D79" s="143">
        <f t="shared" si="23"/>
        <v>0</v>
      </c>
      <c r="E79" s="144">
        <f t="shared" si="25"/>
        <v>0</v>
      </c>
      <c r="F79" s="251">
        <v>0</v>
      </c>
      <c r="G79" s="252">
        <v>0</v>
      </c>
      <c r="H79" s="253">
        <v>0</v>
      </c>
      <c r="I79" s="144">
        <f t="shared" si="32"/>
        <v>0</v>
      </c>
      <c r="J79" s="251">
        <v>0</v>
      </c>
      <c r="K79" s="252">
        <v>0</v>
      </c>
      <c r="L79" s="252">
        <v>0</v>
      </c>
      <c r="M79" s="254">
        <v>0</v>
      </c>
      <c r="N79" s="144">
        <f t="shared" si="37"/>
        <v>0</v>
      </c>
      <c r="O79" s="263">
        <v>0</v>
      </c>
      <c r="P79" s="264">
        <v>0</v>
      </c>
      <c r="Q79" s="256">
        <v>0</v>
      </c>
    </row>
    <row r="80" spans="2:17">
      <c r="B80" s="240" t="s">
        <v>323</v>
      </c>
      <c r="C80" s="241" t="s">
        <v>324</v>
      </c>
      <c r="D80" s="143">
        <f t="shared" si="23"/>
        <v>9.1199999999999992</v>
      </c>
      <c r="E80" s="144">
        <f t="shared" si="25"/>
        <v>0</v>
      </c>
      <c r="F80" s="251">
        <v>0</v>
      </c>
      <c r="G80" s="252">
        <v>0</v>
      </c>
      <c r="H80" s="253">
        <v>0</v>
      </c>
      <c r="I80" s="144">
        <f t="shared" si="32"/>
        <v>0</v>
      </c>
      <c r="J80" s="251">
        <v>0</v>
      </c>
      <c r="K80" s="252">
        <v>0</v>
      </c>
      <c r="L80" s="252">
        <v>0</v>
      </c>
      <c r="M80" s="254">
        <v>0</v>
      </c>
      <c r="N80" s="144">
        <f t="shared" si="37"/>
        <v>9.1199999999999992</v>
      </c>
      <c r="O80" s="263">
        <v>9.1199999999999992</v>
      </c>
      <c r="P80" s="264">
        <v>0</v>
      </c>
      <c r="Q80" s="256">
        <v>0</v>
      </c>
    </row>
    <row r="81" spans="1:20">
      <c r="B81" s="240" t="s">
        <v>325</v>
      </c>
      <c r="C81" s="241" t="s">
        <v>326</v>
      </c>
      <c r="D81" s="143">
        <f t="shared" si="23"/>
        <v>0</v>
      </c>
      <c r="E81" s="144">
        <f t="shared" si="25"/>
        <v>0</v>
      </c>
      <c r="F81" s="251">
        <v>0</v>
      </c>
      <c r="G81" s="252">
        <v>0</v>
      </c>
      <c r="H81" s="253">
        <v>0</v>
      </c>
      <c r="I81" s="144">
        <f t="shared" si="32"/>
        <v>0</v>
      </c>
      <c r="J81" s="251">
        <v>0</v>
      </c>
      <c r="K81" s="252">
        <v>0</v>
      </c>
      <c r="L81" s="252">
        <v>0</v>
      </c>
      <c r="M81" s="254">
        <v>0</v>
      </c>
      <c r="N81" s="144">
        <f t="shared" si="37"/>
        <v>0</v>
      </c>
      <c r="O81" s="263">
        <v>0</v>
      </c>
      <c r="P81" s="264">
        <v>0</v>
      </c>
      <c r="Q81" s="256">
        <v>0</v>
      </c>
    </row>
    <row r="82" spans="1:20">
      <c r="B82" s="265" t="s">
        <v>327</v>
      </c>
      <c r="C82" s="266" t="s">
        <v>328</v>
      </c>
      <c r="D82" s="267">
        <f t="shared" si="23"/>
        <v>0</v>
      </c>
      <c r="E82" s="268">
        <f t="shared" si="25"/>
        <v>0</v>
      </c>
      <c r="F82" s="269">
        <v>0</v>
      </c>
      <c r="G82" s="270">
        <v>0</v>
      </c>
      <c r="H82" s="271">
        <v>0</v>
      </c>
      <c r="I82" s="268">
        <f t="shared" si="32"/>
        <v>0</v>
      </c>
      <c r="J82" s="269">
        <v>0</v>
      </c>
      <c r="K82" s="270">
        <v>0</v>
      </c>
      <c r="L82" s="270">
        <v>0</v>
      </c>
      <c r="M82" s="272">
        <v>0</v>
      </c>
      <c r="N82" s="144">
        <f t="shared" si="37"/>
        <v>0</v>
      </c>
      <c r="O82" s="273">
        <v>0</v>
      </c>
      <c r="P82" s="274">
        <v>0</v>
      </c>
      <c r="Q82" s="275">
        <v>0</v>
      </c>
    </row>
    <row r="83" spans="1:20">
      <c r="B83" s="276" t="s">
        <v>329</v>
      </c>
      <c r="C83" s="277" t="s">
        <v>330</v>
      </c>
      <c r="D83" s="278">
        <f t="shared" si="23"/>
        <v>0</v>
      </c>
      <c r="E83" s="279">
        <f t="shared" si="25"/>
        <v>0</v>
      </c>
      <c r="F83" s="280">
        <v>0</v>
      </c>
      <c r="G83" s="281">
        <v>0</v>
      </c>
      <c r="H83" s="282">
        <v>0</v>
      </c>
      <c r="I83" s="279">
        <f t="shared" si="32"/>
        <v>0</v>
      </c>
      <c r="J83" s="280">
        <v>0</v>
      </c>
      <c r="K83" s="281">
        <v>0</v>
      </c>
      <c r="L83" s="281">
        <v>0</v>
      </c>
      <c r="M83" s="283">
        <v>0</v>
      </c>
      <c r="N83" s="279">
        <f>SUM(O83:P83)</f>
        <v>0</v>
      </c>
      <c r="O83" s="284">
        <v>0</v>
      </c>
      <c r="P83" s="285">
        <v>0</v>
      </c>
      <c r="Q83" s="286">
        <v>0</v>
      </c>
    </row>
    <row r="84" spans="1:20">
      <c r="A84" s="287"/>
      <c r="B84" s="122" t="s">
        <v>331</v>
      </c>
      <c r="C84" s="182" t="s">
        <v>332</v>
      </c>
      <c r="D84" s="124">
        <f t="shared" si="23"/>
        <v>41.411969999999997</v>
      </c>
      <c r="E84" s="125">
        <f t="shared" si="25"/>
        <v>2.9784299999999999</v>
      </c>
      <c r="F84" s="126">
        <f>SUM(F85:F91)</f>
        <v>0</v>
      </c>
      <c r="G84" s="127">
        <f>SUM(G85:G91)</f>
        <v>0</v>
      </c>
      <c r="H84" s="128">
        <f>SUM(H85:H91)</f>
        <v>2.9784299999999999</v>
      </c>
      <c r="I84" s="125">
        <f t="shared" si="32"/>
        <v>16.773790000000002</v>
      </c>
      <c r="J84" s="126">
        <f t="shared" ref="J84:Q84" si="38">SUM(J85:J91)</f>
        <v>2.1200999999999999</v>
      </c>
      <c r="K84" s="127">
        <f t="shared" si="38"/>
        <v>13.05865</v>
      </c>
      <c r="L84" s="127">
        <f t="shared" si="38"/>
        <v>1.59504</v>
      </c>
      <c r="M84" s="124">
        <f t="shared" si="38"/>
        <v>0</v>
      </c>
      <c r="N84" s="125">
        <f>SUM(O84:P84)</f>
        <v>20.759460000000001</v>
      </c>
      <c r="O84" s="130">
        <f t="shared" si="38"/>
        <v>20.759460000000001</v>
      </c>
      <c r="P84" s="128">
        <f t="shared" si="38"/>
        <v>0</v>
      </c>
      <c r="Q84" s="125">
        <f t="shared" si="38"/>
        <v>0.90029000000000003</v>
      </c>
    </row>
    <row r="85" spans="1:20">
      <c r="A85" s="287"/>
      <c r="B85" s="288" t="s">
        <v>333</v>
      </c>
      <c r="C85" s="289" t="s">
        <v>334</v>
      </c>
      <c r="D85" s="290">
        <f t="shared" si="23"/>
        <v>0</v>
      </c>
      <c r="E85" s="291">
        <f t="shared" si="25"/>
        <v>0</v>
      </c>
      <c r="F85" s="292">
        <v>0</v>
      </c>
      <c r="G85" s="293">
        <v>0</v>
      </c>
      <c r="H85" s="294">
        <v>0</v>
      </c>
      <c r="I85" s="291">
        <f t="shared" si="32"/>
        <v>0</v>
      </c>
      <c r="J85" s="292">
        <v>0</v>
      </c>
      <c r="K85" s="293">
        <v>0</v>
      </c>
      <c r="L85" s="293">
        <v>0</v>
      </c>
      <c r="M85" s="295">
        <v>0</v>
      </c>
      <c r="N85" s="291">
        <f>SUM(O85:P85)</f>
        <v>0</v>
      </c>
      <c r="O85" s="296">
        <v>0</v>
      </c>
      <c r="P85" s="297">
        <v>0</v>
      </c>
      <c r="Q85" s="298">
        <v>0</v>
      </c>
    </row>
    <row r="86" spans="1:20">
      <c r="A86" s="287"/>
      <c r="B86" s="288" t="s">
        <v>335</v>
      </c>
      <c r="C86" s="289" t="s">
        <v>336</v>
      </c>
      <c r="D86" s="290">
        <f t="shared" si="23"/>
        <v>0.52800000000000002</v>
      </c>
      <c r="E86" s="291">
        <f t="shared" si="25"/>
        <v>0.17499999999999999</v>
      </c>
      <c r="F86" s="292">
        <v>0</v>
      </c>
      <c r="G86" s="293">
        <v>0</v>
      </c>
      <c r="H86" s="294">
        <v>0.17499999999999999</v>
      </c>
      <c r="I86" s="291">
        <f t="shared" si="32"/>
        <v>0.11600000000000001</v>
      </c>
      <c r="J86" s="292">
        <v>9.6000000000000002E-2</v>
      </c>
      <c r="K86" s="293">
        <v>0</v>
      </c>
      <c r="L86" s="293">
        <v>0.02</v>
      </c>
      <c r="M86" s="295">
        <v>0</v>
      </c>
      <c r="N86" s="291">
        <f t="shared" ref="N86:N91" si="39">SUM(O86:P86)</f>
        <v>0.11799999999999999</v>
      </c>
      <c r="O86" s="296">
        <v>0.11799999999999999</v>
      </c>
      <c r="P86" s="297">
        <v>0</v>
      </c>
      <c r="Q86" s="298">
        <v>0.11899999999999999</v>
      </c>
    </row>
    <row r="87" spans="1:20">
      <c r="A87" s="287"/>
      <c r="B87" s="299" t="s">
        <v>337</v>
      </c>
      <c r="C87" s="300" t="s">
        <v>338</v>
      </c>
      <c r="D87" s="290">
        <f t="shared" si="23"/>
        <v>14.35005</v>
      </c>
      <c r="E87" s="184">
        <f t="shared" si="25"/>
        <v>2.0037500000000001</v>
      </c>
      <c r="F87" s="292">
        <v>0</v>
      </c>
      <c r="G87" s="293">
        <v>0</v>
      </c>
      <c r="H87" s="294">
        <v>2.0037500000000001</v>
      </c>
      <c r="I87" s="184">
        <f t="shared" si="32"/>
        <v>12.346299999999999</v>
      </c>
      <c r="J87" s="292">
        <v>0</v>
      </c>
      <c r="K87" s="293">
        <v>12.346299999999999</v>
      </c>
      <c r="L87" s="293">
        <v>0</v>
      </c>
      <c r="M87" s="295">
        <v>0</v>
      </c>
      <c r="N87" s="291">
        <f t="shared" si="39"/>
        <v>0</v>
      </c>
      <c r="O87" s="296">
        <v>0</v>
      </c>
      <c r="P87" s="297">
        <v>0</v>
      </c>
      <c r="Q87" s="298">
        <v>0</v>
      </c>
    </row>
    <row r="88" spans="1:20">
      <c r="A88" s="287"/>
      <c r="B88" s="301" t="s">
        <v>339</v>
      </c>
      <c r="C88" s="302" t="s">
        <v>340</v>
      </c>
      <c r="D88" s="290">
        <f t="shared" si="23"/>
        <v>6.9091800000000001</v>
      </c>
      <c r="E88" s="194">
        <f t="shared" si="25"/>
        <v>0.79967999999999995</v>
      </c>
      <c r="F88" s="292">
        <v>0</v>
      </c>
      <c r="G88" s="293">
        <v>0</v>
      </c>
      <c r="H88" s="294">
        <v>0.79967999999999995</v>
      </c>
      <c r="I88" s="194">
        <f t="shared" si="32"/>
        <v>4.3114899999999992</v>
      </c>
      <c r="J88" s="292">
        <v>2.0240999999999998</v>
      </c>
      <c r="K88" s="293">
        <v>0.71235000000000004</v>
      </c>
      <c r="L88" s="293">
        <v>1.57504</v>
      </c>
      <c r="M88" s="295">
        <v>0</v>
      </c>
      <c r="N88" s="291">
        <f t="shared" si="39"/>
        <v>1.0167200000000001</v>
      </c>
      <c r="O88" s="296">
        <v>1.0167200000000001</v>
      </c>
      <c r="P88" s="297">
        <v>0</v>
      </c>
      <c r="Q88" s="298">
        <v>0.78129000000000004</v>
      </c>
    </row>
    <row r="89" spans="1:20">
      <c r="A89" s="287"/>
      <c r="B89" s="301" t="s">
        <v>341</v>
      </c>
      <c r="C89" s="192" t="s">
        <v>342</v>
      </c>
      <c r="D89" s="290">
        <f t="shared" si="23"/>
        <v>5.1877300000000002</v>
      </c>
      <c r="E89" s="194">
        <f t="shared" si="25"/>
        <v>0</v>
      </c>
      <c r="F89" s="292">
        <v>0</v>
      </c>
      <c r="G89" s="293">
        <v>0</v>
      </c>
      <c r="H89" s="294">
        <v>0</v>
      </c>
      <c r="I89" s="194">
        <f t="shared" si="32"/>
        <v>0</v>
      </c>
      <c r="J89" s="292">
        <v>0</v>
      </c>
      <c r="K89" s="293">
        <v>0</v>
      </c>
      <c r="L89" s="293">
        <v>0</v>
      </c>
      <c r="M89" s="295">
        <v>0</v>
      </c>
      <c r="N89" s="291">
        <f t="shared" si="39"/>
        <v>5.1877300000000002</v>
      </c>
      <c r="O89" s="296">
        <v>5.1877300000000002</v>
      </c>
      <c r="P89" s="297">
        <v>0</v>
      </c>
      <c r="Q89" s="298">
        <v>0</v>
      </c>
    </row>
    <row r="90" spans="1:20">
      <c r="A90" s="287"/>
      <c r="B90" s="301" t="s">
        <v>343</v>
      </c>
      <c r="C90" s="192" t="s">
        <v>344</v>
      </c>
      <c r="D90" s="290">
        <f t="shared" si="23"/>
        <v>14.437010000000001</v>
      </c>
      <c r="E90" s="194">
        <f t="shared" si="25"/>
        <v>0</v>
      </c>
      <c r="F90" s="292">
        <v>0</v>
      </c>
      <c r="G90" s="293">
        <v>0</v>
      </c>
      <c r="H90" s="294">
        <v>0</v>
      </c>
      <c r="I90" s="194">
        <f t="shared" si="32"/>
        <v>0</v>
      </c>
      <c r="J90" s="292">
        <v>0</v>
      </c>
      <c r="K90" s="293">
        <v>0</v>
      </c>
      <c r="L90" s="293">
        <v>0</v>
      </c>
      <c r="M90" s="295">
        <v>0</v>
      </c>
      <c r="N90" s="291">
        <f t="shared" si="39"/>
        <v>14.437010000000001</v>
      </c>
      <c r="O90" s="296">
        <v>14.437010000000001</v>
      </c>
      <c r="P90" s="297">
        <v>0</v>
      </c>
      <c r="Q90" s="298">
        <v>0</v>
      </c>
    </row>
    <row r="91" spans="1:20">
      <c r="A91" s="287"/>
      <c r="B91" s="301" t="s">
        <v>345</v>
      </c>
      <c r="C91" s="192" t="s">
        <v>346</v>
      </c>
      <c r="D91" s="290">
        <f t="shared" si="23"/>
        <v>0</v>
      </c>
      <c r="E91" s="194">
        <f t="shared" si="25"/>
        <v>0</v>
      </c>
      <c r="F91" s="303">
        <v>0</v>
      </c>
      <c r="G91" s="304">
        <v>0</v>
      </c>
      <c r="H91" s="249">
        <v>0</v>
      </c>
      <c r="I91" s="194">
        <f t="shared" si="32"/>
        <v>0</v>
      </c>
      <c r="J91" s="303">
        <v>0</v>
      </c>
      <c r="K91" s="304">
        <v>0</v>
      </c>
      <c r="L91" s="304">
        <v>0</v>
      </c>
      <c r="M91" s="305">
        <v>0</v>
      </c>
      <c r="N91" s="291">
        <f t="shared" si="39"/>
        <v>0</v>
      </c>
      <c r="O91" s="306">
        <v>0</v>
      </c>
      <c r="P91" s="246">
        <v>0</v>
      </c>
      <c r="Q91" s="307">
        <v>0</v>
      </c>
    </row>
    <row r="92" spans="1:20" ht="42" customHeight="1">
      <c r="A92" s="287"/>
      <c r="B92" s="105" t="s">
        <v>71</v>
      </c>
      <c r="C92" s="106" t="s">
        <v>347</v>
      </c>
      <c r="D92" s="308">
        <f>D93+D96+D99+D101+D107+D108+D114+D118+D121+D136+D137</f>
        <v>157.51027999999999</v>
      </c>
      <c r="E92" s="105">
        <f t="shared" si="25"/>
        <v>62.248062656000002</v>
      </c>
      <c r="F92" s="209">
        <f>F93+F96+F99+F101+F107+F108+F114+F118+F121+F136+F137</f>
        <v>16.885102016000001</v>
      </c>
      <c r="G92" s="210">
        <f>G93+G96+G99+G101+G107+G108+G114+G118+G121+G136+G137</f>
        <v>0</v>
      </c>
      <c r="H92" s="211">
        <f>H93+H96+H99+H101+H107+H108+H114+H118+H121+H136+H137</f>
        <v>45.362960640000004</v>
      </c>
      <c r="I92" s="105">
        <f t="shared" si="32"/>
        <v>76.345232716000012</v>
      </c>
      <c r="J92" s="209">
        <f t="shared" ref="J92:Q92" si="40">J93+J96+J99+J101+J107+J108+J114+J118+J121+J136+J137</f>
        <v>52.51392735200001</v>
      </c>
      <c r="K92" s="210">
        <f t="shared" si="40"/>
        <v>18.255441451999999</v>
      </c>
      <c r="L92" s="210">
        <f t="shared" si="40"/>
        <v>5.575863912</v>
      </c>
      <c r="M92" s="208">
        <f t="shared" si="40"/>
        <v>0</v>
      </c>
      <c r="N92" s="105">
        <f t="shared" ref="N92:N102" si="41">SUM(O92:P92)</f>
        <v>15.719525943999997</v>
      </c>
      <c r="O92" s="213">
        <f t="shared" si="40"/>
        <v>15.719525943999997</v>
      </c>
      <c r="P92" s="211">
        <f t="shared" si="40"/>
        <v>0</v>
      </c>
      <c r="Q92" s="105">
        <f t="shared" si="40"/>
        <v>3.197458683999999</v>
      </c>
      <c r="R92" s="309"/>
      <c r="S92" s="310"/>
    </row>
    <row r="93" spans="1:20">
      <c r="B93" s="114" t="s">
        <v>73</v>
      </c>
      <c r="C93" s="311" t="s">
        <v>237</v>
      </c>
      <c r="D93" s="312">
        <f>D94+D95</f>
        <v>0.44539000000000001</v>
      </c>
      <c r="E93" s="313">
        <f t="shared" si="25"/>
        <v>0.176018128</v>
      </c>
      <c r="F93" s="314">
        <f>F94+F95</f>
        <v>4.7745808000000008E-2</v>
      </c>
      <c r="G93" s="315">
        <f>G94+G95</f>
        <v>0</v>
      </c>
      <c r="H93" s="316">
        <f>H94+H95</f>
        <v>0.12827232</v>
      </c>
      <c r="I93" s="313">
        <f t="shared" si="32"/>
        <v>0.21588053300000001</v>
      </c>
      <c r="J93" s="314">
        <f t="shared" ref="J93:Q93" si="42">J94+J95</f>
        <v>0.14849302600000003</v>
      </c>
      <c r="K93" s="315">
        <f t="shared" si="42"/>
        <v>5.1620701000000005E-2</v>
      </c>
      <c r="L93" s="315">
        <f t="shared" si="42"/>
        <v>1.5766806000000001E-2</v>
      </c>
      <c r="M93" s="317">
        <f t="shared" si="42"/>
        <v>0</v>
      </c>
      <c r="N93" s="313">
        <f t="shared" si="41"/>
        <v>4.4449922000000003E-2</v>
      </c>
      <c r="O93" s="318">
        <f t="shared" si="42"/>
        <v>4.4449922000000003E-2</v>
      </c>
      <c r="P93" s="316">
        <f t="shared" si="42"/>
        <v>0</v>
      </c>
      <c r="Q93" s="313">
        <f t="shared" si="42"/>
        <v>9.0414169999999995E-3</v>
      </c>
      <c r="R93" s="309"/>
      <c r="S93" s="310"/>
      <c r="T93" s="183"/>
    </row>
    <row r="94" spans="1:20" ht="32.25" customHeight="1">
      <c r="B94" s="141" t="s">
        <v>348</v>
      </c>
      <c r="C94" s="142" t="s">
        <v>205</v>
      </c>
      <c r="D94" s="319">
        <v>0.44539000000000001</v>
      </c>
      <c r="E94" s="184">
        <f t="shared" si="25"/>
        <v>0.176018128</v>
      </c>
      <c r="F94" s="187">
        <f>IFERROR($D$94*F146/100, 0)</f>
        <v>4.7745808000000008E-2</v>
      </c>
      <c r="G94" s="188">
        <f>IFERROR($D$94*G146/100, 0)</f>
        <v>0</v>
      </c>
      <c r="H94" s="189">
        <f>IFERROR($D$94*H146/100, 0)</f>
        <v>0.12827232</v>
      </c>
      <c r="I94" s="184">
        <f t="shared" si="32"/>
        <v>0.21588053300000001</v>
      </c>
      <c r="J94" s="187">
        <f t="shared" ref="J94:Q94" si="43">IFERROR($D$94*J146/100, 0)</f>
        <v>0.14849302600000003</v>
      </c>
      <c r="K94" s="188">
        <f t="shared" si="43"/>
        <v>5.1620701000000005E-2</v>
      </c>
      <c r="L94" s="188">
        <f t="shared" si="43"/>
        <v>1.5766806000000001E-2</v>
      </c>
      <c r="M94" s="186">
        <f t="shared" si="43"/>
        <v>0</v>
      </c>
      <c r="N94" s="184">
        <f t="shared" si="41"/>
        <v>4.4449922000000003E-2</v>
      </c>
      <c r="O94" s="191">
        <f t="shared" ref="O94:P94" si="44">IFERROR($D$94*O146/100, 0)</f>
        <v>4.4449922000000003E-2</v>
      </c>
      <c r="P94" s="189">
        <f t="shared" si="44"/>
        <v>0</v>
      </c>
      <c r="Q94" s="184">
        <f t="shared" si="43"/>
        <v>9.0414169999999995E-3</v>
      </c>
      <c r="R94" s="320"/>
      <c r="S94" s="321"/>
    </row>
    <row r="95" spans="1:20" ht="27" customHeight="1">
      <c r="B95" s="141" t="s">
        <v>349</v>
      </c>
      <c r="C95" s="142" t="s">
        <v>240</v>
      </c>
      <c r="D95" s="319">
        <v>0</v>
      </c>
      <c r="E95" s="184">
        <f t="shared" si="25"/>
        <v>0</v>
      </c>
      <c r="F95" s="187">
        <f>IFERROR($D$95*F147/100, 0)</f>
        <v>0</v>
      </c>
      <c r="G95" s="188">
        <f>IFERROR($D$95*G147/100, 0)</f>
        <v>0</v>
      </c>
      <c r="H95" s="189">
        <f>IFERROR($D$95*H147/100, 0)</f>
        <v>0</v>
      </c>
      <c r="I95" s="184">
        <f t="shared" si="32"/>
        <v>0</v>
      </c>
      <c r="J95" s="187">
        <f t="shared" ref="J95:Q95" si="45">IFERROR($D$95*J147/100, 0)</f>
        <v>0</v>
      </c>
      <c r="K95" s="188">
        <f t="shared" si="45"/>
        <v>0</v>
      </c>
      <c r="L95" s="188">
        <f t="shared" si="45"/>
        <v>0</v>
      </c>
      <c r="M95" s="186">
        <f t="shared" si="45"/>
        <v>0</v>
      </c>
      <c r="N95" s="184">
        <f t="shared" si="41"/>
        <v>0</v>
      </c>
      <c r="O95" s="191">
        <f t="shared" ref="O95:P95" si="46">IFERROR($D$95*O147/100, 0)</f>
        <v>0</v>
      </c>
      <c r="P95" s="189">
        <f t="shared" si="46"/>
        <v>0</v>
      </c>
      <c r="Q95" s="184">
        <f t="shared" si="45"/>
        <v>0</v>
      </c>
      <c r="R95" s="320"/>
      <c r="S95" s="321"/>
    </row>
    <row r="96" spans="1:20">
      <c r="B96" s="122" t="s">
        <v>75</v>
      </c>
      <c r="C96" s="221" t="s">
        <v>247</v>
      </c>
      <c r="D96" s="322">
        <f>D97+D98</f>
        <v>8.5722299999999994</v>
      </c>
      <c r="E96" s="125">
        <f t="shared" si="25"/>
        <v>3.3877452960000003</v>
      </c>
      <c r="F96" s="126">
        <f>F97+F98</f>
        <v>0.91894305600000004</v>
      </c>
      <c r="G96" s="127">
        <f>G97+G98</f>
        <v>0</v>
      </c>
      <c r="H96" s="128">
        <f>H97+H98</f>
        <v>2.46880224</v>
      </c>
      <c r="I96" s="125">
        <f t="shared" si="32"/>
        <v>4.1549598810000008</v>
      </c>
      <c r="J96" s="126">
        <f t="shared" ref="J96:Q96" si="47">J97+J98</f>
        <v>2.8579814820000005</v>
      </c>
      <c r="K96" s="127">
        <f t="shared" si="47"/>
        <v>0.99352145699999994</v>
      </c>
      <c r="L96" s="127">
        <f t="shared" si="47"/>
        <v>0.30345694200000001</v>
      </c>
      <c r="M96" s="124">
        <f t="shared" si="47"/>
        <v>0</v>
      </c>
      <c r="N96" s="125">
        <f t="shared" si="41"/>
        <v>0.85550855400000003</v>
      </c>
      <c r="O96" s="130">
        <f t="shared" ref="O96:P96" si="48">O97+O98</f>
        <v>0.85550855400000003</v>
      </c>
      <c r="P96" s="128">
        <f t="shared" si="48"/>
        <v>0</v>
      </c>
      <c r="Q96" s="125">
        <f t="shared" si="47"/>
        <v>0.17401626899999997</v>
      </c>
      <c r="R96" s="309"/>
      <c r="S96" s="310"/>
    </row>
    <row r="97" spans="2:19" ht="29.25" customHeight="1">
      <c r="B97" s="141" t="s">
        <v>77</v>
      </c>
      <c r="C97" s="142" t="s">
        <v>249</v>
      </c>
      <c r="D97" s="319">
        <v>7.8783799999999999</v>
      </c>
      <c r="E97" s="184">
        <f t="shared" si="25"/>
        <v>3.113535776</v>
      </c>
      <c r="F97" s="187">
        <f>IFERROR($D$97*F149/100, 0)</f>
        <v>0.84456233600000008</v>
      </c>
      <c r="G97" s="188">
        <f>IFERROR($D$97*G149/100, 0)</f>
        <v>0</v>
      </c>
      <c r="H97" s="189">
        <f>IFERROR($D$97*H149/100, 0)</f>
        <v>2.2689734399999999</v>
      </c>
      <c r="I97" s="184">
        <f t="shared" si="32"/>
        <v>3.8186507860000001</v>
      </c>
      <c r="J97" s="187">
        <f t="shared" ref="J97:Q97" si="49">IFERROR($D$97*J149/100, 0)</f>
        <v>2.6266518920000004</v>
      </c>
      <c r="K97" s="188">
        <f t="shared" si="49"/>
        <v>0.91310424199999995</v>
      </c>
      <c r="L97" s="188">
        <f t="shared" si="49"/>
        <v>0.27889465200000002</v>
      </c>
      <c r="M97" s="186">
        <f t="shared" si="49"/>
        <v>0</v>
      </c>
      <c r="N97" s="184">
        <f t="shared" si="41"/>
        <v>0.78626232400000007</v>
      </c>
      <c r="O97" s="191">
        <f t="shared" ref="O97:P97" si="50">IFERROR($D$97*O149/100, 0)</f>
        <v>0.78626232400000007</v>
      </c>
      <c r="P97" s="189">
        <f t="shared" si="50"/>
        <v>0</v>
      </c>
      <c r="Q97" s="184">
        <f t="shared" si="49"/>
        <v>0.15993111399999999</v>
      </c>
      <c r="R97" s="320"/>
      <c r="S97" s="321"/>
    </row>
    <row r="98" spans="2:19" ht="25.5" customHeight="1">
      <c r="B98" s="141" t="s">
        <v>79</v>
      </c>
      <c r="C98" s="142" t="s">
        <v>251</v>
      </c>
      <c r="D98" s="319">
        <v>0.69384999999999997</v>
      </c>
      <c r="E98" s="184">
        <f t="shared" si="25"/>
        <v>0.27420951999999998</v>
      </c>
      <c r="F98" s="187">
        <f>IFERROR($D$98*F150/100, 0)</f>
        <v>7.4380719999999997E-2</v>
      </c>
      <c r="G98" s="188">
        <f>IFERROR($D$98*G150/100, 0)</f>
        <v>0</v>
      </c>
      <c r="H98" s="189">
        <f>IFERROR($D$98*H150/100, 0)</f>
        <v>0.19982879999999997</v>
      </c>
      <c r="I98" s="184">
        <f t="shared" si="32"/>
        <v>0.336309095</v>
      </c>
      <c r="J98" s="187">
        <f t="shared" ref="J98:Q98" si="51">IFERROR($D$98*J150/100, 0)</f>
        <v>0.23132959</v>
      </c>
      <c r="K98" s="188">
        <f t="shared" si="51"/>
        <v>8.0417215E-2</v>
      </c>
      <c r="L98" s="188">
        <f t="shared" si="51"/>
        <v>2.4562290000000001E-2</v>
      </c>
      <c r="M98" s="186">
        <f t="shared" si="51"/>
        <v>0</v>
      </c>
      <c r="N98" s="184">
        <f t="shared" si="41"/>
        <v>6.9246229999999992E-2</v>
      </c>
      <c r="O98" s="191">
        <f t="shared" ref="O98:P98" si="52">IFERROR($D$98*O150/100, 0)</f>
        <v>6.9246229999999992E-2</v>
      </c>
      <c r="P98" s="189">
        <f t="shared" si="52"/>
        <v>0</v>
      </c>
      <c r="Q98" s="184">
        <f t="shared" si="51"/>
        <v>1.4085154999999999E-2</v>
      </c>
      <c r="R98" s="320"/>
      <c r="S98" s="321"/>
    </row>
    <row r="99" spans="2:19">
      <c r="B99" s="122" t="s">
        <v>83</v>
      </c>
      <c r="C99" s="221" t="s">
        <v>253</v>
      </c>
      <c r="D99" s="322">
        <f>D100</f>
        <v>0.50114000000000003</v>
      </c>
      <c r="E99" s="125">
        <f t="shared" si="25"/>
        <v>0.198050528</v>
      </c>
      <c r="F99" s="126">
        <f>F100</f>
        <v>5.3722208000000007E-2</v>
      </c>
      <c r="G99" s="127">
        <f>G100</f>
        <v>0</v>
      </c>
      <c r="H99" s="128">
        <f>H100</f>
        <v>0.14432832000000001</v>
      </c>
      <c r="I99" s="125">
        <f t="shared" si="32"/>
        <v>0.24290255800000005</v>
      </c>
      <c r="J99" s="126">
        <f t="shared" ref="J99:Q99" si="53">J100</f>
        <v>0.16708007600000002</v>
      </c>
      <c r="K99" s="127">
        <f t="shared" si="53"/>
        <v>5.8082125999999998E-2</v>
      </c>
      <c r="L99" s="127">
        <f t="shared" si="53"/>
        <v>1.7740356000000002E-2</v>
      </c>
      <c r="M99" s="124">
        <f t="shared" si="53"/>
        <v>0</v>
      </c>
      <c r="N99" s="125">
        <f t="shared" si="41"/>
        <v>5.0013772000000005E-2</v>
      </c>
      <c r="O99" s="130">
        <f t="shared" si="53"/>
        <v>5.0013772000000005E-2</v>
      </c>
      <c r="P99" s="128">
        <f t="shared" si="53"/>
        <v>0</v>
      </c>
      <c r="Q99" s="125">
        <f t="shared" si="53"/>
        <v>1.0173142E-2</v>
      </c>
      <c r="R99" s="309"/>
      <c r="S99" s="310"/>
    </row>
    <row r="100" spans="2:19">
      <c r="B100" s="141" t="s">
        <v>350</v>
      </c>
      <c r="C100" s="142" t="s">
        <v>255</v>
      </c>
      <c r="D100" s="319">
        <v>0.50114000000000003</v>
      </c>
      <c r="E100" s="184">
        <f>IFERROR($D$100*E152/100, 0)</f>
        <v>0.19805052800000003</v>
      </c>
      <c r="F100" s="187">
        <f>IFERROR($D$100*F152/100, 0)</f>
        <v>5.3722208000000007E-2</v>
      </c>
      <c r="G100" s="188">
        <f>IFERROR($D$100*G152/100, 0)</f>
        <v>0</v>
      </c>
      <c r="H100" s="189">
        <f>IFERROR($D$100*H152/100, 0)</f>
        <v>0.14432832000000001</v>
      </c>
      <c r="I100" s="184">
        <f t="shared" si="32"/>
        <v>0.24290255800000005</v>
      </c>
      <c r="J100" s="187">
        <f t="shared" ref="J100:Q100" si="54">IFERROR($D$100*J152/100, 0)</f>
        <v>0.16708007600000002</v>
      </c>
      <c r="K100" s="188">
        <f t="shared" si="54"/>
        <v>5.8082125999999998E-2</v>
      </c>
      <c r="L100" s="188">
        <f t="shared" si="54"/>
        <v>1.7740356000000002E-2</v>
      </c>
      <c r="M100" s="186">
        <f t="shared" si="54"/>
        <v>0</v>
      </c>
      <c r="N100" s="184">
        <f t="shared" si="41"/>
        <v>5.0013772000000005E-2</v>
      </c>
      <c r="O100" s="191">
        <f t="shared" ref="O100:P100" si="55">IFERROR($D$100*O152/100, 0)</f>
        <v>5.0013772000000005E-2</v>
      </c>
      <c r="P100" s="189">
        <f t="shared" si="55"/>
        <v>0</v>
      </c>
      <c r="Q100" s="184">
        <f t="shared" si="54"/>
        <v>1.0173142E-2</v>
      </c>
      <c r="R100" s="320"/>
      <c r="S100" s="321"/>
    </row>
    <row r="101" spans="2:19">
      <c r="B101" s="122" t="s">
        <v>351</v>
      </c>
      <c r="C101" s="221" t="s">
        <v>257</v>
      </c>
      <c r="D101" s="322">
        <f>SUM(D102:D106)</f>
        <v>13.318570000000001</v>
      </c>
      <c r="E101" s="125">
        <f>SUM(F101:H101)</f>
        <v>5.2634988640000007</v>
      </c>
      <c r="F101" s="126">
        <f>SUM(F102:F106)</f>
        <v>1.4277507040000001</v>
      </c>
      <c r="G101" s="127">
        <f>SUM(G102:G106)</f>
        <v>0</v>
      </c>
      <c r="H101" s="128">
        <f>SUM(H102:H106)</f>
        <v>3.8357481600000005</v>
      </c>
      <c r="I101" s="125">
        <f t="shared" si="32"/>
        <v>6.4555108790000011</v>
      </c>
      <c r="J101" s="126">
        <f t="shared" ref="J101:Q101" si="56">SUM(J102:J106)</f>
        <v>4.4404112380000003</v>
      </c>
      <c r="K101" s="127">
        <f t="shared" si="56"/>
        <v>1.543622263</v>
      </c>
      <c r="L101" s="127">
        <f t="shared" si="56"/>
        <v>0.471477378</v>
      </c>
      <c r="M101" s="124">
        <f t="shared" si="56"/>
        <v>0</v>
      </c>
      <c r="N101" s="125">
        <f t="shared" si="41"/>
        <v>1.3291932860000002</v>
      </c>
      <c r="O101" s="130">
        <f t="shared" ref="O101:P101" si="57">SUM(O102:O106)</f>
        <v>1.3291932860000002</v>
      </c>
      <c r="P101" s="128">
        <f t="shared" si="57"/>
        <v>0</v>
      </c>
      <c r="Q101" s="125">
        <f t="shared" si="56"/>
        <v>0.27036697099999996</v>
      </c>
      <c r="R101" s="309"/>
      <c r="S101" s="310"/>
    </row>
    <row r="102" spans="2:19">
      <c r="B102" s="141" t="s">
        <v>352</v>
      </c>
      <c r="C102" s="142" t="s">
        <v>211</v>
      </c>
      <c r="D102" s="319">
        <v>7.4928400000000002</v>
      </c>
      <c r="E102" s="184">
        <f>IFERROR($D$102*E154/100, 0)</f>
        <v>2.9611703680000003</v>
      </c>
      <c r="F102" s="187">
        <f>IFERROR($D$102*F154/100, 0)</f>
        <v>0.80323244800000015</v>
      </c>
      <c r="G102" s="188">
        <f>IFERROR($D$102*G154/100, 0)</f>
        <v>0</v>
      </c>
      <c r="H102" s="189">
        <f>IFERROR($D$102*H154/100, 0)</f>
        <v>2.1579379200000002</v>
      </c>
      <c r="I102" s="184">
        <f t="shared" si="32"/>
        <v>3.6317795479999999</v>
      </c>
      <c r="J102" s="187">
        <f t="shared" ref="J102:Q102" si="58">IFERROR($D$102*J154/100, 0)</f>
        <v>2.4981128560000001</v>
      </c>
      <c r="K102" s="188">
        <f t="shared" si="58"/>
        <v>0.868420156</v>
      </c>
      <c r="L102" s="188">
        <f t="shared" si="58"/>
        <v>0.26524653600000003</v>
      </c>
      <c r="M102" s="186">
        <f t="shared" si="58"/>
        <v>0</v>
      </c>
      <c r="N102" s="184">
        <f t="shared" si="41"/>
        <v>0.74778543200000003</v>
      </c>
      <c r="O102" s="191">
        <f t="shared" ref="O102:P102" si="59">IFERROR($D$102*O154/100, 0)</f>
        <v>0.74778543200000003</v>
      </c>
      <c r="P102" s="189">
        <f t="shared" si="59"/>
        <v>0</v>
      </c>
      <c r="Q102" s="184">
        <f t="shared" si="58"/>
        <v>0.15210465199999998</v>
      </c>
      <c r="R102" s="320"/>
      <c r="S102" s="321"/>
    </row>
    <row r="103" spans="2:19">
      <c r="B103" s="141" t="s">
        <v>353</v>
      </c>
      <c r="C103" s="142" t="s">
        <v>215</v>
      </c>
      <c r="D103" s="319">
        <v>5.8257300000000001</v>
      </c>
      <c r="E103" s="184">
        <f>IFERROR($D$103*E155/100, 0)</f>
        <v>2.3023284959999999</v>
      </c>
      <c r="F103" s="187">
        <f>IFERROR($D$103*F155/100, 0)</f>
        <v>0.6245182560000001</v>
      </c>
      <c r="G103" s="188">
        <f>IFERROR($D$103*G155/100, 0)</f>
        <v>0</v>
      </c>
      <c r="H103" s="189">
        <f>IFERROR($D$103*H155/100, 0)</f>
        <v>1.6778102400000001</v>
      </c>
      <c r="I103" s="184">
        <f t="shared" si="32"/>
        <v>2.8237313310000003</v>
      </c>
      <c r="J103" s="187">
        <f t="shared" ref="J103:Q103" si="60">IFERROR($D$103*J155/100, 0)</f>
        <v>1.9422983820000002</v>
      </c>
      <c r="K103" s="188">
        <f t="shared" si="60"/>
        <v>0.67520210700000005</v>
      </c>
      <c r="L103" s="188">
        <f t="shared" si="60"/>
        <v>0.206230842</v>
      </c>
      <c r="M103" s="186">
        <f t="shared" si="60"/>
        <v>0</v>
      </c>
      <c r="N103" s="184">
        <f t="shared" ref="N103:N106" si="61">SUM(O103:P103)</f>
        <v>0.58140785400000006</v>
      </c>
      <c r="O103" s="191">
        <f t="shared" ref="O103:P103" si="62">IFERROR($D$103*O155/100, 0)</f>
        <v>0.58140785400000006</v>
      </c>
      <c r="P103" s="189">
        <f t="shared" si="62"/>
        <v>0</v>
      </c>
      <c r="Q103" s="184">
        <f t="shared" si="60"/>
        <v>0.118262319</v>
      </c>
      <c r="R103" s="320"/>
      <c r="S103" s="321"/>
    </row>
    <row r="104" spans="2:19">
      <c r="B104" s="141" t="s">
        <v>354</v>
      </c>
      <c r="C104" s="231" t="s">
        <v>261</v>
      </c>
      <c r="D104" s="319">
        <v>0</v>
      </c>
      <c r="E104" s="184">
        <f>IFERROR($D$104*E156/100, 0)</f>
        <v>0</v>
      </c>
      <c r="F104" s="187">
        <f>IFERROR($D$104*F156/100, 0)</f>
        <v>0</v>
      </c>
      <c r="G104" s="188">
        <f>IFERROR($D$104*G156/100, 0)</f>
        <v>0</v>
      </c>
      <c r="H104" s="189">
        <f>IFERROR($D$104*H156/100, 0)</f>
        <v>0</v>
      </c>
      <c r="I104" s="184">
        <f t="shared" si="32"/>
        <v>0</v>
      </c>
      <c r="J104" s="187">
        <f t="shared" ref="J104:Q104" si="63">IFERROR($D$104*J156/100, 0)</f>
        <v>0</v>
      </c>
      <c r="K104" s="188">
        <f t="shared" si="63"/>
        <v>0</v>
      </c>
      <c r="L104" s="188">
        <f t="shared" si="63"/>
        <v>0</v>
      </c>
      <c r="M104" s="186">
        <f t="shared" si="63"/>
        <v>0</v>
      </c>
      <c r="N104" s="184">
        <f t="shared" si="61"/>
        <v>0</v>
      </c>
      <c r="O104" s="191">
        <f t="shared" ref="O104:P104" si="64">IFERROR($D$104*O156/100, 0)</f>
        <v>0</v>
      </c>
      <c r="P104" s="189">
        <f t="shared" si="64"/>
        <v>0</v>
      </c>
      <c r="Q104" s="184">
        <f t="shared" si="63"/>
        <v>0</v>
      </c>
      <c r="R104" s="320"/>
      <c r="S104" s="321"/>
    </row>
    <row r="105" spans="2:19">
      <c r="B105" s="141" t="s">
        <v>355</v>
      </c>
      <c r="C105" s="232" t="s">
        <v>213</v>
      </c>
      <c r="D105" s="319">
        <v>0</v>
      </c>
      <c r="E105" s="184">
        <f>IFERROR($D$105*E157/100, 0)</f>
        <v>0</v>
      </c>
      <c r="F105" s="187">
        <f>IFERROR($D$105*F157/100, 0)</f>
        <v>0</v>
      </c>
      <c r="G105" s="188">
        <f>IFERROR($D$105*G157/100, 0)</f>
        <v>0</v>
      </c>
      <c r="H105" s="189">
        <f>IFERROR($D$105*H157/100, 0)</f>
        <v>0</v>
      </c>
      <c r="I105" s="184">
        <f t="shared" si="32"/>
        <v>0</v>
      </c>
      <c r="J105" s="187">
        <f t="shared" ref="J105:Q105" si="65">IFERROR($D$105*J157/100, 0)</f>
        <v>0</v>
      </c>
      <c r="K105" s="188">
        <f t="shared" si="65"/>
        <v>0</v>
      </c>
      <c r="L105" s="188">
        <f t="shared" si="65"/>
        <v>0</v>
      </c>
      <c r="M105" s="186">
        <f t="shared" si="65"/>
        <v>0</v>
      </c>
      <c r="N105" s="184">
        <f t="shared" si="61"/>
        <v>0</v>
      </c>
      <c r="O105" s="191">
        <f t="shared" ref="O105:P105" si="66">IFERROR($D$105*O157/100, 0)</f>
        <v>0</v>
      </c>
      <c r="P105" s="189">
        <f t="shared" si="66"/>
        <v>0</v>
      </c>
      <c r="Q105" s="184">
        <f t="shared" si="65"/>
        <v>0</v>
      </c>
      <c r="R105" s="320"/>
      <c r="S105" s="321"/>
    </row>
    <row r="106" spans="2:19" ht="32.25" customHeight="1">
      <c r="B106" s="141" t="s">
        <v>356</v>
      </c>
      <c r="C106" s="232" t="s">
        <v>264</v>
      </c>
      <c r="D106" s="319">
        <v>0</v>
      </c>
      <c r="E106" s="184">
        <f>IFERROR($D$106*E158/100, 0)</f>
        <v>0</v>
      </c>
      <c r="F106" s="187">
        <f>IFERROR($D$106*F158/100, 0)</f>
        <v>0</v>
      </c>
      <c r="G106" s="188">
        <f>IFERROR($D$106*G158/100, 0)</f>
        <v>0</v>
      </c>
      <c r="H106" s="189">
        <f>IFERROR($D$106*H158/100, 0)</f>
        <v>0</v>
      </c>
      <c r="I106" s="184">
        <f t="shared" si="32"/>
        <v>0</v>
      </c>
      <c r="J106" s="187">
        <f t="shared" ref="J106:Q106" si="67">IFERROR($D$106*J158/100, 0)</f>
        <v>0</v>
      </c>
      <c r="K106" s="188">
        <f t="shared" si="67"/>
        <v>0</v>
      </c>
      <c r="L106" s="188">
        <f t="shared" si="67"/>
        <v>0</v>
      </c>
      <c r="M106" s="186">
        <f t="shared" si="67"/>
        <v>0</v>
      </c>
      <c r="N106" s="184">
        <f t="shared" si="61"/>
        <v>0</v>
      </c>
      <c r="O106" s="191">
        <f t="shared" ref="O106:P106" si="68">IFERROR($D$106*O158/100, 0)</f>
        <v>0</v>
      </c>
      <c r="P106" s="189">
        <f t="shared" si="68"/>
        <v>0</v>
      </c>
      <c r="Q106" s="184">
        <f t="shared" si="67"/>
        <v>0</v>
      </c>
      <c r="R106" s="320"/>
      <c r="S106" s="321"/>
    </row>
    <row r="107" spans="2:19">
      <c r="B107" s="122" t="s">
        <v>357</v>
      </c>
      <c r="C107" s="221" t="s">
        <v>266</v>
      </c>
      <c r="D107" s="323">
        <v>1.8937900000000001</v>
      </c>
      <c r="E107" s="125">
        <f>IFERROR($D$107*E159/100, 0)</f>
        <v>0.74842580800000003</v>
      </c>
      <c r="F107" s="126">
        <f>IFERROR($D$107*F159/100, 0)</f>
        <v>0.20301428800000004</v>
      </c>
      <c r="G107" s="127">
        <f>IFERROR($D$107*G159/100, 0)</f>
        <v>0</v>
      </c>
      <c r="H107" s="128">
        <f>IFERROR($D$107*H159/100, 0)</f>
        <v>0.54541152000000004</v>
      </c>
      <c r="I107" s="125">
        <f t="shared" si="32"/>
        <v>0.91792001300000003</v>
      </c>
      <c r="J107" s="126">
        <f t="shared" ref="J107:Q107" si="69">IFERROR($D$107*J159/100, 0)</f>
        <v>0.63138958600000006</v>
      </c>
      <c r="K107" s="127">
        <f t="shared" si="69"/>
        <v>0.21949026100000002</v>
      </c>
      <c r="L107" s="127">
        <f t="shared" si="69"/>
        <v>6.7040165999999998E-2</v>
      </c>
      <c r="M107" s="124">
        <f t="shared" si="69"/>
        <v>0</v>
      </c>
      <c r="N107" s="125">
        <f>SUM(O107:P107)</f>
        <v>0.18900024200000001</v>
      </c>
      <c r="O107" s="130">
        <f t="shared" si="69"/>
        <v>0.18900024200000001</v>
      </c>
      <c r="P107" s="128">
        <f t="shared" si="69"/>
        <v>0</v>
      </c>
      <c r="Q107" s="125">
        <f t="shared" si="69"/>
        <v>3.8443936999999997E-2</v>
      </c>
      <c r="R107" s="309"/>
      <c r="S107" s="310"/>
    </row>
    <row r="108" spans="2:19">
      <c r="B108" s="122" t="s">
        <v>358</v>
      </c>
      <c r="C108" s="221" t="s">
        <v>268</v>
      </c>
      <c r="D108" s="322">
        <f>SUM(D109:D113)</f>
        <v>125.92983999999998</v>
      </c>
      <c r="E108" s="125">
        <f t="shared" ref="E108:E143" si="70">SUM(F108:H108)</f>
        <v>49.767472768000005</v>
      </c>
      <c r="F108" s="126">
        <f>SUM(F109:F113)</f>
        <v>13.499678847999999</v>
      </c>
      <c r="G108" s="127">
        <f>SUM(G109:G113)</f>
        <v>0</v>
      </c>
      <c r="H108" s="128">
        <f>SUM(H109:H113)</f>
        <v>36.267793920000003</v>
      </c>
      <c r="I108" s="125">
        <f t="shared" si="32"/>
        <v>61.038193448000001</v>
      </c>
      <c r="J108" s="126">
        <f t="shared" ref="J108:Q108" si="71">SUM(J109:J113)</f>
        <v>41.985008656000005</v>
      </c>
      <c r="K108" s="127">
        <f t="shared" si="71"/>
        <v>14.595268455999998</v>
      </c>
      <c r="L108" s="127">
        <f t="shared" si="71"/>
        <v>4.4579163360000003</v>
      </c>
      <c r="M108" s="124">
        <f t="shared" si="71"/>
        <v>0</v>
      </c>
      <c r="N108" s="125">
        <f>SUM(O108:P108)</f>
        <v>12.567798031999999</v>
      </c>
      <c r="O108" s="130">
        <f t="shared" ref="O108:P108" si="72">SUM(O109:O113)</f>
        <v>12.567798031999999</v>
      </c>
      <c r="P108" s="128">
        <f t="shared" si="72"/>
        <v>0</v>
      </c>
      <c r="Q108" s="125">
        <f t="shared" si="71"/>
        <v>2.5563757519999992</v>
      </c>
      <c r="R108" s="324"/>
      <c r="S108" s="310"/>
    </row>
    <row r="109" spans="2:19">
      <c r="B109" s="240" t="s">
        <v>359</v>
      </c>
      <c r="C109" s="241" t="s">
        <v>270</v>
      </c>
      <c r="D109" s="319">
        <v>99.954099999999997</v>
      </c>
      <c r="E109" s="184">
        <f t="shared" si="70"/>
        <v>39.501860320000006</v>
      </c>
      <c r="F109" s="187">
        <f>IFERROR($D$109*F161/100, 0)</f>
        <v>10.71507952</v>
      </c>
      <c r="G109" s="188">
        <f>IFERROR($D$109*G161/100, 0)</f>
        <v>0</v>
      </c>
      <c r="H109" s="189">
        <f>IFERROR($D$109*H161/100, 0)</f>
        <v>28.786780800000003</v>
      </c>
      <c r="I109" s="184">
        <f t="shared" si="32"/>
        <v>48.447752270000002</v>
      </c>
      <c r="J109" s="187">
        <f t="shared" ref="J109:Q109" si="73">IFERROR($D$109*J161/100, 0)</f>
        <v>33.324696940000003</v>
      </c>
      <c r="K109" s="188">
        <f t="shared" si="73"/>
        <v>11.584680189999998</v>
      </c>
      <c r="L109" s="188">
        <f t="shared" si="73"/>
        <v>3.5383751399999999</v>
      </c>
      <c r="M109" s="186">
        <f t="shared" si="73"/>
        <v>0</v>
      </c>
      <c r="N109" s="184">
        <f>SUM(O109:P109)</f>
        <v>9.9754191799999994</v>
      </c>
      <c r="O109" s="191">
        <f t="shared" ref="O109:P109" si="74">IFERROR($D$109*O161/100, 0)</f>
        <v>9.9754191799999994</v>
      </c>
      <c r="P109" s="189">
        <f t="shared" si="74"/>
        <v>0</v>
      </c>
      <c r="Q109" s="184">
        <f t="shared" si="73"/>
        <v>2.0290682299999996</v>
      </c>
      <c r="R109" s="325"/>
      <c r="S109" s="321"/>
    </row>
    <row r="110" spans="2:19">
      <c r="B110" s="240" t="s">
        <v>360</v>
      </c>
      <c r="C110" s="241" t="s">
        <v>272</v>
      </c>
      <c r="D110" s="319">
        <v>2.29758</v>
      </c>
      <c r="E110" s="184">
        <f t="shared" si="70"/>
        <v>0.90800361600000001</v>
      </c>
      <c r="F110" s="187">
        <f>IFERROR($D$110*F162/100, 0)</f>
        <v>0.24630057599999999</v>
      </c>
      <c r="G110" s="188">
        <f>IFERROR($D$110*G162/100, 0)</f>
        <v>0</v>
      </c>
      <c r="H110" s="189">
        <f>IFERROR($D$110*H162/100, 0)</f>
        <v>0.66170304000000002</v>
      </c>
      <c r="I110" s="184">
        <f t="shared" si="32"/>
        <v>1.1136370260000001</v>
      </c>
      <c r="J110" s="187">
        <f t="shared" ref="J110:Q110" si="75">IFERROR($D$110*J162/100, 0)</f>
        <v>0.76601317200000008</v>
      </c>
      <c r="K110" s="188">
        <f t="shared" si="75"/>
        <v>0.266289522</v>
      </c>
      <c r="L110" s="188">
        <f t="shared" si="75"/>
        <v>8.1334332000000009E-2</v>
      </c>
      <c r="M110" s="186">
        <f t="shared" si="75"/>
        <v>0</v>
      </c>
      <c r="N110" s="184">
        <f t="shared" ref="N110:N113" si="76">SUM(O110:P110)</f>
        <v>0.229298484</v>
      </c>
      <c r="O110" s="191">
        <f t="shared" ref="O110:P110" si="77">IFERROR($D$110*O162/100, 0)</f>
        <v>0.229298484</v>
      </c>
      <c r="P110" s="189">
        <f t="shared" si="77"/>
        <v>0</v>
      </c>
      <c r="Q110" s="184">
        <f t="shared" si="75"/>
        <v>4.6640873999999999E-2</v>
      </c>
      <c r="R110" s="325"/>
      <c r="S110" s="321"/>
    </row>
    <row r="111" spans="2:19">
      <c r="B111" s="240" t="s">
        <v>361</v>
      </c>
      <c r="C111" s="241" t="s">
        <v>274</v>
      </c>
      <c r="D111" s="319">
        <v>0</v>
      </c>
      <c r="E111" s="184">
        <f t="shared" si="70"/>
        <v>0</v>
      </c>
      <c r="F111" s="187">
        <f>IFERROR($D$111*F163/100, 0)</f>
        <v>0</v>
      </c>
      <c r="G111" s="187">
        <f t="shared" ref="G111:Q111" si="78">IFERROR($D$111*G163/100, 0)</f>
        <v>0</v>
      </c>
      <c r="H111" s="187">
        <f t="shared" si="78"/>
        <v>0</v>
      </c>
      <c r="I111" s="187">
        <f t="shared" si="78"/>
        <v>0</v>
      </c>
      <c r="J111" s="187">
        <f t="shared" si="78"/>
        <v>0</v>
      </c>
      <c r="K111" s="187">
        <f t="shared" si="78"/>
        <v>0</v>
      </c>
      <c r="L111" s="187">
        <f t="shared" si="78"/>
        <v>0</v>
      </c>
      <c r="M111" s="187">
        <f t="shared" si="78"/>
        <v>0</v>
      </c>
      <c r="N111" s="187">
        <f t="shared" si="78"/>
        <v>0</v>
      </c>
      <c r="O111" s="187">
        <f t="shared" si="78"/>
        <v>0</v>
      </c>
      <c r="P111" s="187">
        <f t="shared" si="78"/>
        <v>0</v>
      </c>
      <c r="Q111" s="187">
        <f t="shared" si="78"/>
        <v>0</v>
      </c>
      <c r="R111" s="320"/>
      <c r="S111" s="321"/>
    </row>
    <row r="112" spans="2:19">
      <c r="B112" s="240" t="s">
        <v>362</v>
      </c>
      <c r="C112" s="231" t="s">
        <v>276</v>
      </c>
      <c r="D112" s="326">
        <v>0</v>
      </c>
      <c r="E112" s="184">
        <f t="shared" si="70"/>
        <v>0</v>
      </c>
      <c r="F112" s="187">
        <f t="shared" ref="F112:Q112" si="79">IFERROR($D$112*F165/100, 0)</f>
        <v>0</v>
      </c>
      <c r="G112" s="187">
        <f t="shared" si="79"/>
        <v>0</v>
      </c>
      <c r="H112" s="187">
        <f t="shared" si="79"/>
        <v>0</v>
      </c>
      <c r="I112" s="187">
        <f t="shared" si="79"/>
        <v>0</v>
      </c>
      <c r="J112" s="187">
        <f t="shared" si="79"/>
        <v>0</v>
      </c>
      <c r="K112" s="187">
        <f t="shared" si="79"/>
        <v>0</v>
      </c>
      <c r="L112" s="187">
        <f t="shared" si="79"/>
        <v>0</v>
      </c>
      <c r="M112" s="187">
        <f t="shared" si="79"/>
        <v>0</v>
      </c>
      <c r="N112" s="187">
        <f t="shared" si="79"/>
        <v>0</v>
      </c>
      <c r="O112" s="187">
        <f t="shared" si="79"/>
        <v>0</v>
      </c>
      <c r="P112" s="187">
        <f t="shared" si="79"/>
        <v>0</v>
      </c>
      <c r="Q112" s="187">
        <f t="shared" si="79"/>
        <v>0</v>
      </c>
      <c r="R112" s="320"/>
      <c r="S112" s="321"/>
    </row>
    <row r="113" spans="2:19">
      <c r="B113" s="240" t="s">
        <v>363</v>
      </c>
      <c r="C113" s="231" t="s">
        <v>278</v>
      </c>
      <c r="D113" s="326">
        <v>23.678159999999998</v>
      </c>
      <c r="E113" s="194">
        <f t="shared" si="70"/>
        <v>9.3576088320000004</v>
      </c>
      <c r="F113" s="195">
        <f>IFERROR($D$113*F165/100, 0)</f>
        <v>2.5382987520000002</v>
      </c>
      <c r="G113" s="196">
        <f>IFERROR($D$113*G165/100, 0)</f>
        <v>0</v>
      </c>
      <c r="H113" s="197">
        <f>IFERROR($D$113*H165/100, 0)</f>
        <v>6.8193100800000002</v>
      </c>
      <c r="I113" s="194">
        <f t="shared" si="32"/>
        <v>11.476804152</v>
      </c>
      <c r="J113" s="195">
        <f t="shared" ref="J113:Q113" si="80">IFERROR($D$113*J165/100, 0)</f>
        <v>7.8942985440000006</v>
      </c>
      <c r="K113" s="196">
        <f t="shared" si="80"/>
        <v>2.7442987439999995</v>
      </c>
      <c r="L113" s="196">
        <f t="shared" si="80"/>
        <v>0.838206864</v>
      </c>
      <c r="M113" s="193">
        <f t="shared" si="80"/>
        <v>0</v>
      </c>
      <c r="N113" s="184">
        <f t="shared" si="76"/>
        <v>2.3630803679999999</v>
      </c>
      <c r="O113" s="199">
        <f t="shared" ref="O113:P113" si="81">IFERROR($D$113*O165/100, 0)</f>
        <v>2.3630803679999999</v>
      </c>
      <c r="P113" s="197">
        <f t="shared" si="81"/>
        <v>0</v>
      </c>
      <c r="Q113" s="194">
        <f t="shared" si="80"/>
        <v>0.48066664799999992</v>
      </c>
      <c r="R113" s="320"/>
      <c r="S113" s="321"/>
    </row>
    <row r="114" spans="2:19">
      <c r="B114" s="122" t="s">
        <v>364</v>
      </c>
      <c r="C114" s="221" t="s">
        <v>280</v>
      </c>
      <c r="D114" s="322">
        <f>SUM(D115:D117)</f>
        <v>0</v>
      </c>
      <c r="E114" s="125">
        <f t="shared" si="70"/>
        <v>0</v>
      </c>
      <c r="F114" s="126">
        <f>SUM(F115:F117)</f>
        <v>0</v>
      </c>
      <c r="G114" s="127">
        <f>SUM(G115:G117)</f>
        <v>0</v>
      </c>
      <c r="H114" s="128">
        <f>SUM(H115:H117)</f>
        <v>0</v>
      </c>
      <c r="I114" s="125">
        <f t="shared" si="32"/>
        <v>0</v>
      </c>
      <c r="J114" s="126">
        <f t="shared" ref="J114:Q114" si="82">SUM(J115:J117)</f>
        <v>0</v>
      </c>
      <c r="K114" s="127">
        <f t="shared" si="82"/>
        <v>0</v>
      </c>
      <c r="L114" s="127">
        <f t="shared" si="82"/>
        <v>0</v>
      </c>
      <c r="M114" s="124">
        <f t="shared" si="82"/>
        <v>0</v>
      </c>
      <c r="N114" s="125">
        <f>SUM(O114:P114)</f>
        <v>0</v>
      </c>
      <c r="O114" s="130">
        <f t="shared" ref="O114:P114" si="83">SUM(O115:O117)</f>
        <v>0</v>
      </c>
      <c r="P114" s="128">
        <f t="shared" si="83"/>
        <v>0</v>
      </c>
      <c r="Q114" s="125">
        <f t="shared" si="82"/>
        <v>0</v>
      </c>
      <c r="R114" s="309"/>
      <c r="S114" s="310"/>
    </row>
    <row r="115" spans="2:19">
      <c r="B115" s="240" t="s">
        <v>365</v>
      </c>
      <c r="C115" s="241" t="s">
        <v>286</v>
      </c>
      <c r="D115" s="319">
        <v>0</v>
      </c>
      <c r="E115" s="184">
        <f t="shared" si="70"/>
        <v>0</v>
      </c>
      <c r="F115" s="187">
        <f>IFERROR($D$115*F167/100, 0)</f>
        <v>0</v>
      </c>
      <c r="G115" s="188">
        <f>IFERROR($D$115*G167/100, 0)</f>
        <v>0</v>
      </c>
      <c r="H115" s="189">
        <f>IFERROR($D$115*H167/100, 0)</f>
        <v>0</v>
      </c>
      <c r="I115" s="184">
        <f t="shared" si="32"/>
        <v>0</v>
      </c>
      <c r="J115" s="187">
        <f t="shared" ref="J115:Q115" si="84">IFERROR($D$115*J167/100, 0)</f>
        <v>0</v>
      </c>
      <c r="K115" s="188">
        <f t="shared" si="84"/>
        <v>0</v>
      </c>
      <c r="L115" s="188">
        <f t="shared" si="84"/>
        <v>0</v>
      </c>
      <c r="M115" s="186">
        <f t="shared" si="84"/>
        <v>0</v>
      </c>
      <c r="N115" s="184">
        <f>SUM(O115:P115)</f>
        <v>0</v>
      </c>
      <c r="O115" s="191">
        <f t="shared" ref="O115:P115" si="85">IFERROR($D$115*O167/100, 0)</f>
        <v>0</v>
      </c>
      <c r="P115" s="189">
        <f t="shared" si="85"/>
        <v>0</v>
      </c>
      <c r="Q115" s="184">
        <f t="shared" si="84"/>
        <v>0</v>
      </c>
      <c r="R115" s="320"/>
      <c r="S115" s="321"/>
    </row>
    <row r="116" spans="2:19">
      <c r="B116" s="243" t="s">
        <v>366</v>
      </c>
      <c r="C116" s="241" t="s">
        <v>288</v>
      </c>
      <c r="D116" s="326">
        <v>0</v>
      </c>
      <c r="E116" s="184">
        <f t="shared" si="70"/>
        <v>0</v>
      </c>
      <c r="F116" s="187">
        <f>IFERROR($D$116*F168/100, 0)</f>
        <v>0</v>
      </c>
      <c r="G116" s="188">
        <f>IFERROR($D$116*G168/100, 0)</f>
        <v>0</v>
      </c>
      <c r="H116" s="189">
        <f>IFERROR($D$116*H168/100, 0)</f>
        <v>0</v>
      </c>
      <c r="I116" s="184">
        <f t="shared" si="32"/>
        <v>0</v>
      </c>
      <c r="J116" s="187">
        <f t="shared" ref="J116:Q116" si="86">IFERROR($D$116*J168/100, 0)</f>
        <v>0</v>
      </c>
      <c r="K116" s="188">
        <f t="shared" si="86"/>
        <v>0</v>
      </c>
      <c r="L116" s="188">
        <f t="shared" si="86"/>
        <v>0</v>
      </c>
      <c r="M116" s="186">
        <f t="shared" si="86"/>
        <v>0</v>
      </c>
      <c r="N116" s="184">
        <f t="shared" ref="N116:N117" si="87">SUM(O116:P116)</f>
        <v>0</v>
      </c>
      <c r="O116" s="191">
        <f t="shared" ref="O116:P116" si="88">IFERROR($D$116*O168/100, 0)</f>
        <v>0</v>
      </c>
      <c r="P116" s="189">
        <f t="shared" si="88"/>
        <v>0</v>
      </c>
      <c r="Q116" s="184">
        <f t="shared" si="86"/>
        <v>0</v>
      </c>
      <c r="R116" s="320"/>
      <c r="S116" s="321"/>
    </row>
    <row r="117" spans="2:19">
      <c r="B117" s="243" t="s">
        <v>367</v>
      </c>
      <c r="C117" s="231" t="s">
        <v>292</v>
      </c>
      <c r="D117" s="326">
        <v>0</v>
      </c>
      <c r="E117" s="194">
        <f t="shared" si="70"/>
        <v>0</v>
      </c>
      <c r="F117" s="195">
        <f>IFERROR($D$117*F169/100, 0)</f>
        <v>0</v>
      </c>
      <c r="G117" s="196">
        <f>IFERROR($D$117*G169/100, 0)</f>
        <v>0</v>
      </c>
      <c r="H117" s="197">
        <f>IFERROR($D$117*H169/100, 0)</f>
        <v>0</v>
      </c>
      <c r="I117" s="194">
        <f t="shared" si="32"/>
        <v>0</v>
      </c>
      <c r="J117" s="195">
        <f t="shared" ref="J117:Q117" si="89">IFERROR($D$117*J169/100, 0)</f>
        <v>0</v>
      </c>
      <c r="K117" s="196">
        <f t="shared" si="89"/>
        <v>0</v>
      </c>
      <c r="L117" s="196">
        <f t="shared" si="89"/>
        <v>0</v>
      </c>
      <c r="M117" s="193">
        <f t="shared" si="89"/>
        <v>0</v>
      </c>
      <c r="N117" s="184">
        <f t="shared" si="87"/>
        <v>0</v>
      </c>
      <c r="O117" s="199">
        <f t="shared" ref="O117:P117" si="90">IFERROR($D$117*O169/100, 0)</f>
        <v>0</v>
      </c>
      <c r="P117" s="197">
        <f t="shared" si="90"/>
        <v>0</v>
      </c>
      <c r="Q117" s="194">
        <f t="shared" si="89"/>
        <v>0</v>
      </c>
      <c r="R117" s="320"/>
      <c r="S117" s="321"/>
    </row>
    <row r="118" spans="2:19">
      <c r="B118" s="122" t="s">
        <v>368</v>
      </c>
      <c r="C118" s="221" t="s">
        <v>294</v>
      </c>
      <c r="D118" s="322">
        <f>SUM(D119:D120)</f>
        <v>0</v>
      </c>
      <c r="E118" s="125">
        <f t="shared" si="70"/>
        <v>0</v>
      </c>
      <c r="F118" s="126">
        <f>F119+F120</f>
        <v>0</v>
      </c>
      <c r="G118" s="127">
        <f>G119+G120</f>
        <v>0</v>
      </c>
      <c r="H118" s="128">
        <f>H119+H120</f>
        <v>0</v>
      </c>
      <c r="I118" s="125">
        <f t="shared" si="32"/>
        <v>0</v>
      </c>
      <c r="J118" s="126">
        <f t="shared" ref="J118:Q118" si="91">J119+J120</f>
        <v>0</v>
      </c>
      <c r="K118" s="127">
        <f t="shared" si="91"/>
        <v>0</v>
      </c>
      <c r="L118" s="127">
        <f t="shared" si="91"/>
        <v>0</v>
      </c>
      <c r="M118" s="124">
        <f t="shared" si="91"/>
        <v>0</v>
      </c>
      <c r="N118" s="125">
        <f>SUM(O118:P118)</f>
        <v>0</v>
      </c>
      <c r="O118" s="130">
        <f t="shared" ref="O118:P118" si="92">O119+O120</f>
        <v>0</v>
      </c>
      <c r="P118" s="128">
        <f t="shared" si="92"/>
        <v>0</v>
      </c>
      <c r="Q118" s="125">
        <f t="shared" si="91"/>
        <v>0</v>
      </c>
      <c r="R118" s="309"/>
      <c r="S118" s="310"/>
    </row>
    <row r="119" spans="2:19">
      <c r="B119" s="240" t="s">
        <v>369</v>
      </c>
      <c r="C119" s="241" t="s">
        <v>296</v>
      </c>
      <c r="D119" s="327">
        <v>0</v>
      </c>
      <c r="E119" s="184">
        <f t="shared" si="70"/>
        <v>0</v>
      </c>
      <c r="F119" s="187">
        <f>IFERROR($D$119*F171/100, 0)</f>
        <v>0</v>
      </c>
      <c r="G119" s="188">
        <f>IFERROR($D$119*G171/100, 0)</f>
        <v>0</v>
      </c>
      <c r="H119" s="189">
        <f>IFERROR($D$119*H171/100, 0)</f>
        <v>0</v>
      </c>
      <c r="I119" s="184">
        <f t="shared" si="32"/>
        <v>0</v>
      </c>
      <c r="J119" s="187">
        <f t="shared" ref="J119:Q119" si="93">IFERROR($D$119*J171/100, 0)</f>
        <v>0</v>
      </c>
      <c r="K119" s="188">
        <f t="shared" si="93"/>
        <v>0</v>
      </c>
      <c r="L119" s="188">
        <f t="shared" si="93"/>
        <v>0</v>
      </c>
      <c r="M119" s="186">
        <f t="shared" si="93"/>
        <v>0</v>
      </c>
      <c r="N119" s="184">
        <f>SUM(O119:P119)</f>
        <v>0</v>
      </c>
      <c r="O119" s="191">
        <f t="shared" ref="O119:P119" si="94">IFERROR($D$119*O171/100, 0)</f>
        <v>0</v>
      </c>
      <c r="P119" s="189">
        <f t="shared" si="94"/>
        <v>0</v>
      </c>
      <c r="Q119" s="184">
        <f t="shared" si="93"/>
        <v>0</v>
      </c>
      <c r="R119" s="320"/>
      <c r="S119" s="321"/>
    </row>
    <row r="120" spans="2:19">
      <c r="B120" s="243" t="s">
        <v>370</v>
      </c>
      <c r="C120" s="231" t="s">
        <v>298</v>
      </c>
      <c r="D120" s="328">
        <v>0</v>
      </c>
      <c r="E120" s="194">
        <f t="shared" si="70"/>
        <v>0</v>
      </c>
      <c r="F120" s="195">
        <f>IFERROR($D$120*F172/100, 0)</f>
        <v>0</v>
      </c>
      <c r="G120" s="196">
        <f>IFERROR($D$120*G172/100, 0)</f>
        <v>0</v>
      </c>
      <c r="H120" s="197">
        <f>IFERROR($D$120*H172/100, 0)</f>
        <v>0</v>
      </c>
      <c r="I120" s="194">
        <f t="shared" si="32"/>
        <v>0</v>
      </c>
      <c r="J120" s="195">
        <f t="shared" ref="J120:Q120" si="95">IFERROR($D$120*J172/100, 0)</f>
        <v>0</v>
      </c>
      <c r="K120" s="196">
        <f t="shared" si="95"/>
        <v>0</v>
      </c>
      <c r="L120" s="196">
        <f t="shared" si="95"/>
        <v>0</v>
      </c>
      <c r="M120" s="193">
        <f t="shared" si="95"/>
        <v>0</v>
      </c>
      <c r="N120" s="184">
        <f>SUM(O120:P120)</f>
        <v>0</v>
      </c>
      <c r="O120" s="199">
        <f t="shared" ref="O120:P120" si="96">IFERROR($D$120*O172/100, 0)</f>
        <v>0</v>
      </c>
      <c r="P120" s="197">
        <f t="shared" si="96"/>
        <v>0</v>
      </c>
      <c r="Q120" s="194">
        <f t="shared" si="95"/>
        <v>0</v>
      </c>
      <c r="R120" s="320"/>
      <c r="S120" s="321"/>
    </row>
    <row r="121" spans="2:19">
      <c r="B121" s="122" t="s">
        <v>371</v>
      </c>
      <c r="C121" s="221" t="s">
        <v>300</v>
      </c>
      <c r="D121" s="322">
        <f>SUM(D122:D135)</f>
        <v>0.74004999999999999</v>
      </c>
      <c r="E121" s="125">
        <f t="shared" si="70"/>
        <v>0.29246776000000002</v>
      </c>
      <c r="F121" s="126">
        <f>SUM(F122:F135)</f>
        <v>7.9333360000000006E-2</v>
      </c>
      <c r="G121" s="127">
        <f>SUM(G122:G135)</f>
        <v>0</v>
      </c>
      <c r="H121" s="128">
        <f>SUM(H122:H135)</f>
        <v>0.2131344</v>
      </c>
      <c r="I121" s="125">
        <f t="shared" si="32"/>
        <v>0.35870223500000004</v>
      </c>
      <c r="J121" s="126">
        <f t="shared" ref="J121:Q121" si="97">SUM(J122:J135)</f>
        <v>0.24673267000000002</v>
      </c>
      <c r="K121" s="127">
        <f t="shared" si="97"/>
        <v>8.5771794999999998E-2</v>
      </c>
      <c r="L121" s="127">
        <f t="shared" si="97"/>
        <v>2.6197769999999999E-2</v>
      </c>
      <c r="M121" s="124">
        <f t="shared" si="97"/>
        <v>0</v>
      </c>
      <c r="N121" s="125">
        <f>SUM(O121:P121)</f>
        <v>7.3856989999999997E-2</v>
      </c>
      <c r="O121" s="130">
        <f t="shared" ref="O121:P121" si="98">SUM(O122:O135)</f>
        <v>7.3856989999999997E-2</v>
      </c>
      <c r="P121" s="128">
        <f t="shared" si="98"/>
        <v>0</v>
      </c>
      <c r="Q121" s="125">
        <f t="shared" si="97"/>
        <v>1.5023014999999997E-2</v>
      </c>
      <c r="R121" s="309"/>
      <c r="S121" s="310"/>
    </row>
    <row r="122" spans="2:19">
      <c r="B122" s="240" t="s">
        <v>372</v>
      </c>
      <c r="C122" s="241" t="s">
        <v>302</v>
      </c>
      <c r="D122" s="319">
        <v>0</v>
      </c>
      <c r="E122" s="184">
        <f t="shared" si="70"/>
        <v>0</v>
      </c>
      <c r="F122" s="187">
        <f>IFERROR($D$122*F174/100, 0)</f>
        <v>0</v>
      </c>
      <c r="G122" s="188">
        <f>IFERROR($D$122*G174/100, 0)</f>
        <v>0</v>
      </c>
      <c r="H122" s="189">
        <f>IFERROR($D$122*H174/100, 0)</f>
        <v>0</v>
      </c>
      <c r="I122" s="184">
        <f t="shared" si="32"/>
        <v>0</v>
      </c>
      <c r="J122" s="187">
        <f t="shared" ref="J122:Q122" si="99">IFERROR($D$122*J174/100, 0)</f>
        <v>0</v>
      </c>
      <c r="K122" s="188">
        <f t="shared" si="99"/>
        <v>0</v>
      </c>
      <c r="L122" s="188">
        <f t="shared" si="99"/>
        <v>0</v>
      </c>
      <c r="M122" s="186">
        <f t="shared" si="99"/>
        <v>0</v>
      </c>
      <c r="N122" s="184">
        <f>SUM(O122:P122)</f>
        <v>0</v>
      </c>
      <c r="O122" s="191">
        <f t="shared" ref="O122:P122" si="100">IFERROR($D$122*O174/100, 0)</f>
        <v>0</v>
      </c>
      <c r="P122" s="189">
        <f t="shared" si="100"/>
        <v>0</v>
      </c>
      <c r="Q122" s="184">
        <f t="shared" si="99"/>
        <v>0</v>
      </c>
      <c r="R122" s="320"/>
      <c r="S122" s="321"/>
    </row>
    <row r="123" spans="2:19">
      <c r="B123" s="240" t="s">
        <v>373</v>
      </c>
      <c r="C123" s="241" t="s">
        <v>304</v>
      </c>
      <c r="D123" s="319">
        <v>0</v>
      </c>
      <c r="E123" s="184">
        <f t="shared" si="70"/>
        <v>0</v>
      </c>
      <c r="F123" s="187">
        <f>IFERROR($D$123*F175/100, 0)</f>
        <v>0</v>
      </c>
      <c r="G123" s="188">
        <f>IFERROR($D$123*G175/100, 0)</f>
        <v>0</v>
      </c>
      <c r="H123" s="189">
        <f>IFERROR($D$123*H175/100, 0)</f>
        <v>0</v>
      </c>
      <c r="I123" s="184">
        <f t="shared" si="32"/>
        <v>0</v>
      </c>
      <c r="J123" s="187">
        <f t="shared" ref="J123:Q123" si="101">IFERROR($D$123*J175/100, 0)</f>
        <v>0</v>
      </c>
      <c r="K123" s="188">
        <f t="shared" si="101"/>
        <v>0</v>
      </c>
      <c r="L123" s="188">
        <f t="shared" si="101"/>
        <v>0</v>
      </c>
      <c r="M123" s="186">
        <f t="shared" si="101"/>
        <v>0</v>
      </c>
      <c r="N123" s="184">
        <f t="shared" ref="N123:N135" si="102">SUM(O123:P123)</f>
        <v>0</v>
      </c>
      <c r="O123" s="191">
        <f t="shared" ref="O123:P123" si="103">IFERROR($D$123*O175/100, 0)</f>
        <v>0</v>
      </c>
      <c r="P123" s="189">
        <f t="shared" si="103"/>
        <v>0</v>
      </c>
      <c r="Q123" s="184">
        <f t="shared" si="101"/>
        <v>0</v>
      </c>
      <c r="R123" s="320"/>
      <c r="S123" s="321"/>
    </row>
    <row r="124" spans="2:19">
      <c r="B124" s="240" t="s">
        <v>374</v>
      </c>
      <c r="C124" s="241" t="s">
        <v>306</v>
      </c>
      <c r="D124" s="319">
        <v>0</v>
      </c>
      <c r="E124" s="184">
        <f t="shared" si="70"/>
        <v>0</v>
      </c>
      <c r="F124" s="187">
        <f>IFERROR($D$124*F176/100, 0)</f>
        <v>0</v>
      </c>
      <c r="G124" s="188">
        <f>IFERROR($D$124*G176/100, 0)</f>
        <v>0</v>
      </c>
      <c r="H124" s="189">
        <f>IFERROR($D$124*H176/100, 0)</f>
        <v>0</v>
      </c>
      <c r="I124" s="184">
        <f t="shared" ref="I124:I143" si="104">SUM(J124:L124)</f>
        <v>0</v>
      </c>
      <c r="J124" s="187">
        <f t="shared" ref="J124:Q124" si="105">IFERROR($D$124*J176/100, 0)</f>
        <v>0</v>
      </c>
      <c r="K124" s="188">
        <f t="shared" si="105"/>
        <v>0</v>
      </c>
      <c r="L124" s="188">
        <f t="shared" si="105"/>
        <v>0</v>
      </c>
      <c r="M124" s="186">
        <f t="shared" si="105"/>
        <v>0</v>
      </c>
      <c r="N124" s="184">
        <f t="shared" si="102"/>
        <v>0</v>
      </c>
      <c r="O124" s="191">
        <f t="shared" ref="O124:P124" si="106">IFERROR($D$124*O176/100, 0)</f>
        <v>0</v>
      </c>
      <c r="P124" s="189">
        <f t="shared" si="106"/>
        <v>0</v>
      </c>
      <c r="Q124" s="184">
        <f t="shared" si="105"/>
        <v>0</v>
      </c>
      <c r="R124" s="320"/>
      <c r="S124" s="321"/>
    </row>
    <row r="125" spans="2:19">
      <c r="B125" s="240" t="s">
        <v>375</v>
      </c>
      <c r="C125" s="241" t="s">
        <v>308</v>
      </c>
      <c r="D125" s="319">
        <v>0.74004999999999999</v>
      </c>
      <c r="E125" s="184">
        <f t="shared" si="70"/>
        <v>0.29246776000000002</v>
      </c>
      <c r="F125" s="187">
        <f>IFERROR($D$125*F177/100, 0)</f>
        <v>7.9333360000000006E-2</v>
      </c>
      <c r="G125" s="188">
        <f>IFERROR($D$125*G177/100, 0)</f>
        <v>0</v>
      </c>
      <c r="H125" s="189">
        <f>IFERROR($D$125*H177/100, 0)</f>
        <v>0.2131344</v>
      </c>
      <c r="I125" s="184">
        <f t="shared" si="104"/>
        <v>0.35870223500000004</v>
      </c>
      <c r="J125" s="187">
        <f t="shared" ref="J125:Q125" si="107">IFERROR($D$125*J177/100, 0)</f>
        <v>0.24673267000000002</v>
      </c>
      <c r="K125" s="188">
        <f t="shared" si="107"/>
        <v>8.5771794999999998E-2</v>
      </c>
      <c r="L125" s="188">
        <f t="shared" si="107"/>
        <v>2.6197769999999999E-2</v>
      </c>
      <c r="M125" s="186">
        <f t="shared" si="107"/>
        <v>0</v>
      </c>
      <c r="N125" s="184">
        <f t="shared" si="102"/>
        <v>7.3856989999999997E-2</v>
      </c>
      <c r="O125" s="191">
        <f t="shared" ref="O125:P125" si="108">IFERROR($D$125*O177/100, 0)</f>
        <v>7.3856989999999997E-2</v>
      </c>
      <c r="P125" s="189">
        <f t="shared" si="108"/>
        <v>0</v>
      </c>
      <c r="Q125" s="184">
        <f t="shared" si="107"/>
        <v>1.5023014999999997E-2</v>
      </c>
      <c r="R125" s="320"/>
      <c r="S125" s="321"/>
    </row>
    <row r="126" spans="2:19">
      <c r="B126" s="240" t="s">
        <v>376</v>
      </c>
      <c r="C126" s="241" t="s">
        <v>310</v>
      </c>
      <c r="D126" s="319">
        <v>0</v>
      </c>
      <c r="E126" s="184">
        <f t="shared" si="70"/>
        <v>0</v>
      </c>
      <c r="F126" s="187">
        <f>IFERROR($D$126*F178/100, 0)</f>
        <v>0</v>
      </c>
      <c r="G126" s="188">
        <f>IFERROR($D$126*G178/100, 0)</f>
        <v>0</v>
      </c>
      <c r="H126" s="189">
        <f>IFERROR($D$126*H178/100, 0)</f>
        <v>0</v>
      </c>
      <c r="I126" s="184">
        <f t="shared" si="104"/>
        <v>0</v>
      </c>
      <c r="J126" s="187">
        <f t="shared" ref="J126:Q126" si="109">IFERROR($D$126*J178/100, 0)</f>
        <v>0</v>
      </c>
      <c r="K126" s="188">
        <f t="shared" si="109"/>
        <v>0</v>
      </c>
      <c r="L126" s="188">
        <f t="shared" si="109"/>
        <v>0</v>
      </c>
      <c r="M126" s="186">
        <f t="shared" si="109"/>
        <v>0</v>
      </c>
      <c r="N126" s="184">
        <f t="shared" si="102"/>
        <v>0</v>
      </c>
      <c r="O126" s="191">
        <f t="shared" ref="O126:P126" si="110">IFERROR($D$126*O178/100, 0)</f>
        <v>0</v>
      </c>
      <c r="P126" s="189">
        <f t="shared" si="110"/>
        <v>0</v>
      </c>
      <c r="Q126" s="184">
        <f t="shared" si="109"/>
        <v>0</v>
      </c>
      <c r="R126" s="320"/>
      <c r="S126" s="321"/>
    </row>
    <row r="127" spans="2:19">
      <c r="B127" s="240" t="s">
        <v>377</v>
      </c>
      <c r="C127" s="241" t="s">
        <v>312</v>
      </c>
      <c r="D127" s="327">
        <v>0</v>
      </c>
      <c r="E127" s="184">
        <f t="shared" si="70"/>
        <v>0</v>
      </c>
      <c r="F127" s="187">
        <f>IFERROR($D$127*F179/100, 0)</f>
        <v>0</v>
      </c>
      <c r="G127" s="188">
        <f>IFERROR($D$127*G179/100, 0)</f>
        <v>0</v>
      </c>
      <c r="H127" s="189">
        <f>IFERROR($D$127*H179/100, 0)</f>
        <v>0</v>
      </c>
      <c r="I127" s="184">
        <f t="shared" si="104"/>
        <v>0</v>
      </c>
      <c r="J127" s="187">
        <f t="shared" ref="J127:Q127" si="111">IFERROR($D$127*J179/100, 0)</f>
        <v>0</v>
      </c>
      <c r="K127" s="188">
        <f t="shared" si="111"/>
        <v>0</v>
      </c>
      <c r="L127" s="188">
        <f t="shared" si="111"/>
        <v>0</v>
      </c>
      <c r="M127" s="186">
        <f t="shared" si="111"/>
        <v>0</v>
      </c>
      <c r="N127" s="184">
        <f t="shared" si="102"/>
        <v>0</v>
      </c>
      <c r="O127" s="191">
        <f t="shared" ref="O127:P127" si="112">IFERROR($D$127*O179/100, 0)</f>
        <v>0</v>
      </c>
      <c r="P127" s="189">
        <f t="shared" si="112"/>
        <v>0</v>
      </c>
      <c r="Q127" s="184">
        <f t="shared" si="111"/>
        <v>0</v>
      </c>
      <c r="R127" s="320"/>
      <c r="S127" s="321"/>
    </row>
    <row r="128" spans="2:19">
      <c r="B128" s="240" t="s">
        <v>378</v>
      </c>
      <c r="C128" s="241" t="s">
        <v>314</v>
      </c>
      <c r="D128" s="319">
        <v>0</v>
      </c>
      <c r="E128" s="184">
        <f t="shared" si="70"/>
        <v>0</v>
      </c>
      <c r="F128" s="187">
        <f>IFERROR($D$128*F180/100, 0)</f>
        <v>0</v>
      </c>
      <c r="G128" s="188">
        <f>IFERROR($D$128*G180/100, 0)</f>
        <v>0</v>
      </c>
      <c r="H128" s="189">
        <f>IFERROR($D$128*H180/100, 0)</f>
        <v>0</v>
      </c>
      <c r="I128" s="184">
        <f t="shared" si="104"/>
        <v>0</v>
      </c>
      <c r="J128" s="187">
        <f t="shared" ref="J128:Q128" si="113">IFERROR($D$128*J180/100, 0)</f>
        <v>0</v>
      </c>
      <c r="K128" s="188">
        <f t="shared" si="113"/>
        <v>0</v>
      </c>
      <c r="L128" s="188">
        <f t="shared" si="113"/>
        <v>0</v>
      </c>
      <c r="M128" s="186">
        <f t="shared" si="113"/>
        <v>0</v>
      </c>
      <c r="N128" s="184">
        <f t="shared" si="102"/>
        <v>0</v>
      </c>
      <c r="O128" s="191">
        <f t="shared" ref="O128:P128" si="114">IFERROR($D$128*O180/100, 0)</f>
        <v>0</v>
      </c>
      <c r="P128" s="189">
        <f t="shared" si="114"/>
        <v>0</v>
      </c>
      <c r="Q128" s="184">
        <f t="shared" si="113"/>
        <v>0</v>
      </c>
      <c r="R128" s="320"/>
      <c r="S128" s="321"/>
    </row>
    <row r="129" spans="2:19">
      <c r="B129" s="240" t="s">
        <v>379</v>
      </c>
      <c r="C129" s="241" t="s">
        <v>316</v>
      </c>
      <c r="D129" s="319">
        <v>0</v>
      </c>
      <c r="E129" s="184">
        <f t="shared" si="70"/>
        <v>0</v>
      </c>
      <c r="F129" s="187">
        <f>IFERROR($D$129*F181/100, 0)</f>
        <v>0</v>
      </c>
      <c r="G129" s="188">
        <f>IFERROR($D$129*G181/100, 0)</f>
        <v>0</v>
      </c>
      <c r="H129" s="189">
        <f>IFERROR($D$129*H181/100, 0)</f>
        <v>0</v>
      </c>
      <c r="I129" s="184">
        <f t="shared" si="104"/>
        <v>0</v>
      </c>
      <c r="J129" s="187">
        <f t="shared" ref="J129:Q129" si="115">IFERROR($D$129*J181/100, 0)</f>
        <v>0</v>
      </c>
      <c r="K129" s="188">
        <f t="shared" si="115"/>
        <v>0</v>
      </c>
      <c r="L129" s="188">
        <f t="shared" si="115"/>
        <v>0</v>
      </c>
      <c r="M129" s="186">
        <f t="shared" si="115"/>
        <v>0</v>
      </c>
      <c r="N129" s="184">
        <f t="shared" si="102"/>
        <v>0</v>
      </c>
      <c r="O129" s="191">
        <f t="shared" ref="O129:P129" si="116">IFERROR($D$129*O181/100, 0)</f>
        <v>0</v>
      </c>
      <c r="P129" s="189">
        <f t="shared" si="116"/>
        <v>0</v>
      </c>
      <c r="Q129" s="184">
        <f t="shared" si="115"/>
        <v>0</v>
      </c>
      <c r="R129" s="320"/>
      <c r="S129" s="321"/>
    </row>
    <row r="130" spans="2:19">
      <c r="B130" s="240" t="s">
        <v>380</v>
      </c>
      <c r="C130" s="241" t="s">
        <v>318</v>
      </c>
      <c r="D130" s="319">
        <v>0</v>
      </c>
      <c r="E130" s="184">
        <f t="shared" si="70"/>
        <v>0</v>
      </c>
      <c r="F130" s="187">
        <f>IFERROR($D$130*F182/100, 0)</f>
        <v>0</v>
      </c>
      <c r="G130" s="188">
        <f>IFERROR($D$130*G182/100, 0)</f>
        <v>0</v>
      </c>
      <c r="H130" s="189">
        <f>IFERROR($D$130*H182/100, 0)</f>
        <v>0</v>
      </c>
      <c r="I130" s="184">
        <f t="shared" si="104"/>
        <v>0</v>
      </c>
      <c r="J130" s="187">
        <f t="shared" ref="J130:Q130" si="117">IFERROR($D$130*J182/100, 0)</f>
        <v>0</v>
      </c>
      <c r="K130" s="188">
        <f t="shared" si="117"/>
        <v>0</v>
      </c>
      <c r="L130" s="188">
        <f t="shared" si="117"/>
        <v>0</v>
      </c>
      <c r="M130" s="186">
        <f t="shared" si="117"/>
        <v>0</v>
      </c>
      <c r="N130" s="184">
        <f t="shared" si="102"/>
        <v>0</v>
      </c>
      <c r="O130" s="191">
        <f t="shared" ref="O130:P130" si="118">IFERROR($D$130*O182/100, 0)</f>
        <v>0</v>
      </c>
      <c r="P130" s="189">
        <f t="shared" si="118"/>
        <v>0</v>
      </c>
      <c r="Q130" s="184">
        <f t="shared" si="117"/>
        <v>0</v>
      </c>
      <c r="R130" s="320"/>
      <c r="S130" s="321"/>
    </row>
    <row r="131" spans="2:19">
      <c r="B131" s="240" t="s">
        <v>381</v>
      </c>
      <c r="C131" s="241" t="s">
        <v>320</v>
      </c>
      <c r="D131" s="319">
        <v>0</v>
      </c>
      <c r="E131" s="184">
        <f t="shared" si="70"/>
        <v>0</v>
      </c>
      <c r="F131" s="187">
        <f>IFERROR($D$131*F183/100, 0)</f>
        <v>0</v>
      </c>
      <c r="G131" s="188">
        <f>IFERROR($D$131*G183/100, 0)</f>
        <v>0</v>
      </c>
      <c r="H131" s="189">
        <f>IFERROR($D$131*H183/100, 0)</f>
        <v>0</v>
      </c>
      <c r="I131" s="184">
        <f t="shared" si="104"/>
        <v>0</v>
      </c>
      <c r="J131" s="187">
        <f t="shared" ref="J131:Q131" si="119">IFERROR($D$131*J183/100, 0)</f>
        <v>0</v>
      </c>
      <c r="K131" s="188">
        <f t="shared" si="119"/>
        <v>0</v>
      </c>
      <c r="L131" s="188">
        <f t="shared" si="119"/>
        <v>0</v>
      </c>
      <c r="M131" s="186">
        <f t="shared" si="119"/>
        <v>0</v>
      </c>
      <c r="N131" s="184">
        <f t="shared" si="102"/>
        <v>0</v>
      </c>
      <c r="O131" s="191">
        <f t="shared" ref="O131:P131" si="120">IFERROR($D$131*O183/100, 0)</f>
        <v>0</v>
      </c>
      <c r="P131" s="189">
        <f t="shared" si="120"/>
        <v>0</v>
      </c>
      <c r="Q131" s="184">
        <f t="shared" si="119"/>
        <v>0</v>
      </c>
      <c r="R131" s="320"/>
      <c r="S131" s="321"/>
    </row>
    <row r="132" spans="2:19">
      <c r="B132" s="240" t="s">
        <v>382</v>
      </c>
      <c r="C132" s="241" t="s">
        <v>322</v>
      </c>
      <c r="D132" s="319">
        <v>0</v>
      </c>
      <c r="E132" s="184">
        <f t="shared" si="70"/>
        <v>0</v>
      </c>
      <c r="F132" s="187">
        <f>IFERROR($D$132*F184/100, 0)</f>
        <v>0</v>
      </c>
      <c r="G132" s="188">
        <f>IFERROR($D$132*G184/100, 0)</f>
        <v>0</v>
      </c>
      <c r="H132" s="189">
        <f>IFERROR($D$132*H184/100, 0)</f>
        <v>0</v>
      </c>
      <c r="I132" s="184">
        <f t="shared" si="104"/>
        <v>0</v>
      </c>
      <c r="J132" s="187">
        <f t="shared" ref="J132:Q132" si="121">IFERROR($D$132*J184/100, 0)</f>
        <v>0</v>
      </c>
      <c r="K132" s="188">
        <f t="shared" si="121"/>
        <v>0</v>
      </c>
      <c r="L132" s="188">
        <f t="shared" si="121"/>
        <v>0</v>
      </c>
      <c r="M132" s="186">
        <f t="shared" si="121"/>
        <v>0</v>
      </c>
      <c r="N132" s="184">
        <f t="shared" si="102"/>
        <v>0</v>
      </c>
      <c r="O132" s="191">
        <f t="shared" ref="O132:P132" si="122">IFERROR($D$132*O184/100, 0)</f>
        <v>0</v>
      </c>
      <c r="P132" s="189">
        <f t="shared" si="122"/>
        <v>0</v>
      </c>
      <c r="Q132" s="184">
        <f t="shared" si="121"/>
        <v>0</v>
      </c>
      <c r="R132" s="320"/>
      <c r="S132" s="321"/>
    </row>
    <row r="133" spans="2:19">
      <c r="B133" s="240" t="s">
        <v>383</v>
      </c>
      <c r="C133" s="241" t="s">
        <v>324</v>
      </c>
      <c r="D133" s="319">
        <v>0</v>
      </c>
      <c r="E133" s="184">
        <f t="shared" si="70"/>
        <v>0</v>
      </c>
      <c r="F133" s="187">
        <f>IFERROR($D$133*F185/100, 0)</f>
        <v>0</v>
      </c>
      <c r="G133" s="188">
        <f>IFERROR($D$133*G185/100, 0)</f>
        <v>0</v>
      </c>
      <c r="H133" s="189">
        <f>IFERROR($D$133*H185/100, 0)</f>
        <v>0</v>
      </c>
      <c r="I133" s="184">
        <f t="shared" si="104"/>
        <v>0</v>
      </c>
      <c r="J133" s="187">
        <f t="shared" ref="J133:Q133" si="123">IFERROR($D$133*J185/100, 0)</f>
        <v>0</v>
      </c>
      <c r="K133" s="188">
        <f t="shared" si="123"/>
        <v>0</v>
      </c>
      <c r="L133" s="188">
        <f t="shared" si="123"/>
        <v>0</v>
      </c>
      <c r="M133" s="186">
        <f t="shared" si="123"/>
        <v>0</v>
      </c>
      <c r="N133" s="184">
        <f t="shared" si="102"/>
        <v>0</v>
      </c>
      <c r="O133" s="191">
        <f t="shared" ref="O133:P133" si="124">IFERROR($D$133*O185/100, 0)</f>
        <v>0</v>
      </c>
      <c r="P133" s="189">
        <f t="shared" si="124"/>
        <v>0</v>
      </c>
      <c r="Q133" s="184">
        <f t="shared" si="123"/>
        <v>0</v>
      </c>
      <c r="R133" s="320"/>
      <c r="S133" s="321"/>
    </row>
    <row r="134" spans="2:19">
      <c r="B134" s="240" t="s">
        <v>384</v>
      </c>
      <c r="C134" s="241" t="s">
        <v>326</v>
      </c>
      <c r="D134" s="319">
        <v>0</v>
      </c>
      <c r="E134" s="184">
        <f t="shared" si="70"/>
        <v>0</v>
      </c>
      <c r="F134" s="187">
        <f>IFERROR($D$134*F186/100, 0)</f>
        <v>0</v>
      </c>
      <c r="G134" s="188">
        <f>IFERROR($D$134*G186/100, 0)</f>
        <v>0</v>
      </c>
      <c r="H134" s="189">
        <f>IFERROR($D$134*H186/100, 0)</f>
        <v>0</v>
      </c>
      <c r="I134" s="184">
        <f t="shared" si="104"/>
        <v>0</v>
      </c>
      <c r="J134" s="187">
        <f t="shared" ref="J134:Q134" si="125">IFERROR($D$134*J186/100, 0)</f>
        <v>0</v>
      </c>
      <c r="K134" s="188">
        <f t="shared" si="125"/>
        <v>0</v>
      </c>
      <c r="L134" s="188">
        <f t="shared" si="125"/>
        <v>0</v>
      </c>
      <c r="M134" s="186">
        <f t="shared" si="125"/>
        <v>0</v>
      </c>
      <c r="N134" s="184">
        <f t="shared" si="102"/>
        <v>0</v>
      </c>
      <c r="O134" s="191">
        <f t="shared" ref="O134:P134" si="126">IFERROR($D$134*O186/100, 0)</f>
        <v>0</v>
      </c>
      <c r="P134" s="189">
        <f t="shared" si="126"/>
        <v>0</v>
      </c>
      <c r="Q134" s="184">
        <f t="shared" si="125"/>
        <v>0</v>
      </c>
      <c r="R134" s="320"/>
      <c r="S134" s="321"/>
    </row>
    <row r="135" spans="2:19">
      <c r="B135" s="265" t="s">
        <v>385</v>
      </c>
      <c r="C135" s="266" t="s">
        <v>328</v>
      </c>
      <c r="D135" s="329">
        <v>0</v>
      </c>
      <c r="E135" s="330">
        <f t="shared" si="70"/>
        <v>0</v>
      </c>
      <c r="F135" s="331">
        <f>IFERROR($D$135*F187/100, 0)</f>
        <v>0</v>
      </c>
      <c r="G135" s="332">
        <f>IFERROR($D$135*G187/100, 0)</f>
        <v>0</v>
      </c>
      <c r="H135" s="333">
        <f>IFERROR($D$135*H187/100, 0)</f>
        <v>0</v>
      </c>
      <c r="I135" s="330">
        <f t="shared" si="104"/>
        <v>0</v>
      </c>
      <c r="J135" s="331">
        <f t="shared" ref="J135:Q135" si="127">IFERROR($D$135*J187/100, 0)</f>
        <v>0</v>
      </c>
      <c r="K135" s="332">
        <f t="shared" si="127"/>
        <v>0</v>
      </c>
      <c r="L135" s="332">
        <f t="shared" si="127"/>
        <v>0</v>
      </c>
      <c r="M135" s="334">
        <f t="shared" si="127"/>
        <v>0</v>
      </c>
      <c r="N135" s="330">
        <f t="shared" si="102"/>
        <v>0</v>
      </c>
      <c r="O135" s="335">
        <f t="shared" ref="O135:P135" si="128">IFERROR($D$135*O187/100, 0)</f>
        <v>0</v>
      </c>
      <c r="P135" s="333">
        <f t="shared" si="128"/>
        <v>0</v>
      </c>
      <c r="Q135" s="330">
        <f t="shared" si="127"/>
        <v>0</v>
      </c>
      <c r="R135" s="320"/>
      <c r="S135" s="321"/>
    </row>
    <row r="136" spans="2:19">
      <c r="B136" s="276" t="s">
        <v>386</v>
      </c>
      <c r="C136" s="277" t="s">
        <v>330</v>
      </c>
      <c r="D136" s="336">
        <v>0</v>
      </c>
      <c r="E136" s="279">
        <f t="shared" si="70"/>
        <v>0</v>
      </c>
      <c r="F136" s="337">
        <f>IFERROR($D$136*F188/100, 0)</f>
        <v>0</v>
      </c>
      <c r="G136" s="338">
        <f>IFERROR($D$136*G188/100, 0)</f>
        <v>0</v>
      </c>
      <c r="H136" s="339">
        <f>IFERROR($D$136*H188/100, 0)</f>
        <v>0</v>
      </c>
      <c r="I136" s="279">
        <f t="shared" si="104"/>
        <v>0</v>
      </c>
      <c r="J136" s="337">
        <f t="shared" ref="J136:Q136" si="129">IFERROR($D$136*J188/100, 0)</f>
        <v>0</v>
      </c>
      <c r="K136" s="338">
        <f t="shared" si="129"/>
        <v>0</v>
      </c>
      <c r="L136" s="338">
        <f t="shared" si="129"/>
        <v>0</v>
      </c>
      <c r="M136" s="278">
        <f t="shared" si="129"/>
        <v>0</v>
      </c>
      <c r="N136" s="279">
        <f>SUM(O136:P136)</f>
        <v>0</v>
      </c>
      <c r="O136" s="340">
        <f t="shared" si="129"/>
        <v>0</v>
      </c>
      <c r="P136" s="339">
        <f t="shared" si="129"/>
        <v>0</v>
      </c>
      <c r="Q136" s="279">
        <f t="shared" si="129"/>
        <v>0</v>
      </c>
      <c r="R136" s="309"/>
      <c r="S136" s="310"/>
    </row>
    <row r="137" spans="2:19">
      <c r="B137" s="122" t="s">
        <v>387</v>
      </c>
      <c r="C137" s="182" t="s">
        <v>332</v>
      </c>
      <c r="D137" s="322">
        <f>SUM(D138:D143)</f>
        <v>6.1092700000000004</v>
      </c>
      <c r="E137" s="125">
        <f t="shared" si="70"/>
        <v>2.4143835039999999</v>
      </c>
      <c r="F137" s="126">
        <f>SUM(F138:F143)</f>
        <v>0.65491374400000013</v>
      </c>
      <c r="G137" s="127">
        <f>SUM(G138:G143)</f>
        <v>0</v>
      </c>
      <c r="H137" s="128">
        <f>SUM(H138:H143)</f>
        <v>1.75946976</v>
      </c>
      <c r="I137" s="125">
        <f t="shared" si="104"/>
        <v>2.9611631690000007</v>
      </c>
      <c r="J137" s="126">
        <f t="shared" ref="J137:Q137" si="130">SUM(J138:J143)</f>
        <v>2.0368306180000002</v>
      </c>
      <c r="K137" s="127">
        <f t="shared" si="130"/>
        <v>0.70806439300000013</v>
      </c>
      <c r="L137" s="127">
        <f t="shared" si="130"/>
        <v>0.21626815800000002</v>
      </c>
      <c r="M137" s="124">
        <f t="shared" si="130"/>
        <v>0</v>
      </c>
      <c r="N137" s="125">
        <f>SUM(O137:P137)</f>
        <v>0.60970514600000003</v>
      </c>
      <c r="O137" s="130">
        <f t="shared" ref="O137:P137" si="131">SUM(O138:O143)</f>
        <v>0.60970514600000003</v>
      </c>
      <c r="P137" s="128">
        <f t="shared" si="131"/>
        <v>0</v>
      </c>
      <c r="Q137" s="125">
        <f t="shared" si="130"/>
        <v>0.12401818099999999</v>
      </c>
      <c r="R137" s="309"/>
      <c r="S137" s="310"/>
    </row>
    <row r="138" spans="2:19">
      <c r="B138" s="141" t="s">
        <v>388</v>
      </c>
      <c r="C138" s="341" t="s">
        <v>334</v>
      </c>
      <c r="D138" s="342">
        <v>0.20441999999999999</v>
      </c>
      <c r="E138" s="291">
        <f t="shared" si="70"/>
        <v>8.0786784E-2</v>
      </c>
      <c r="F138" s="343">
        <f>IFERROR($D$138*F189/100, 0)</f>
        <v>2.1913824000000002E-2</v>
      </c>
      <c r="G138" s="344">
        <f>IFERROR($D$138*G189/100, 0)</f>
        <v>0</v>
      </c>
      <c r="H138" s="345">
        <f>IFERROR($D$138*H189/100, 0)</f>
        <v>5.8872960000000002E-2</v>
      </c>
      <c r="I138" s="291">
        <f t="shared" si="104"/>
        <v>9.9082373999999987E-2</v>
      </c>
      <c r="J138" s="343">
        <f t="shared" ref="J138:Q138" si="132">IFERROR($D$138*J189/100, 0)</f>
        <v>6.8153627999999994E-2</v>
      </c>
      <c r="K138" s="344">
        <f t="shared" si="132"/>
        <v>2.3692278000000001E-2</v>
      </c>
      <c r="L138" s="344">
        <f t="shared" si="132"/>
        <v>7.2364679999999994E-3</v>
      </c>
      <c r="M138" s="290">
        <f t="shared" si="132"/>
        <v>0</v>
      </c>
      <c r="N138" s="291">
        <f>SUM(O138:P138)</f>
        <v>2.0401116E-2</v>
      </c>
      <c r="O138" s="346">
        <f t="shared" ref="O138:P138" si="133">IFERROR($D$138*O189/100, 0)</f>
        <v>2.0401116E-2</v>
      </c>
      <c r="P138" s="345">
        <f t="shared" si="133"/>
        <v>0</v>
      </c>
      <c r="Q138" s="291">
        <f t="shared" si="132"/>
        <v>4.1497259999999994E-3</v>
      </c>
      <c r="R138" s="320"/>
      <c r="S138" s="321"/>
    </row>
    <row r="139" spans="2:19">
      <c r="B139" s="141" t="s">
        <v>389</v>
      </c>
      <c r="C139" s="341" t="s">
        <v>390</v>
      </c>
      <c r="D139" s="342">
        <v>0.39218999999999998</v>
      </c>
      <c r="E139" s="291">
        <f t="shared" si="70"/>
        <v>0.15499348799999998</v>
      </c>
      <c r="F139" s="343">
        <f>IFERROR($D$139*F189/100, 0)</f>
        <v>4.2042767999999994E-2</v>
      </c>
      <c r="G139" s="344">
        <f>IFERROR($D$139*G189/100, 0)</f>
        <v>0</v>
      </c>
      <c r="H139" s="345">
        <f>IFERROR($D$139*H189/100, 0)</f>
        <v>0.11295071999999999</v>
      </c>
      <c r="I139" s="291">
        <f t="shared" si="104"/>
        <v>0.19009449300000003</v>
      </c>
      <c r="J139" s="343">
        <f t="shared" ref="J139:Q139" si="134">IFERROR($D$139*J189/100, 0)</f>
        <v>0.13075614600000002</v>
      </c>
      <c r="K139" s="344">
        <f t="shared" si="134"/>
        <v>4.5454820999999999E-2</v>
      </c>
      <c r="L139" s="344">
        <f t="shared" si="134"/>
        <v>1.3883526E-2</v>
      </c>
      <c r="M139" s="290">
        <f t="shared" si="134"/>
        <v>0</v>
      </c>
      <c r="N139" s="291">
        <f t="shared" ref="N139:N143" si="135">SUM(O139:P139)</f>
        <v>3.9140562000000004E-2</v>
      </c>
      <c r="O139" s="346">
        <f t="shared" ref="O139:P139" si="136">IFERROR($D$139*O189/100, 0)</f>
        <v>3.9140562000000004E-2</v>
      </c>
      <c r="P139" s="345">
        <f t="shared" si="136"/>
        <v>0</v>
      </c>
      <c r="Q139" s="291">
        <f t="shared" si="134"/>
        <v>7.9614569999999982E-3</v>
      </c>
      <c r="R139" s="320"/>
      <c r="S139" s="321"/>
    </row>
    <row r="140" spans="2:19">
      <c r="B140" s="240" t="s">
        <v>391</v>
      </c>
      <c r="C140" s="241" t="s">
        <v>338</v>
      </c>
      <c r="D140" s="319">
        <v>0</v>
      </c>
      <c r="E140" s="184">
        <f t="shared" si="70"/>
        <v>0</v>
      </c>
      <c r="F140" s="187">
        <f>IFERROR($D$140*F189/100, 0)</f>
        <v>0</v>
      </c>
      <c r="G140" s="188">
        <f>IFERROR($D$140*G189/100, 0)</f>
        <v>0</v>
      </c>
      <c r="H140" s="189">
        <f>IFERROR($D$140*H189/100, 0)</f>
        <v>0</v>
      </c>
      <c r="I140" s="184">
        <f t="shared" si="104"/>
        <v>0</v>
      </c>
      <c r="J140" s="187">
        <f t="shared" ref="J140:Q140" si="137">IFERROR($D$140*J189/100, 0)</f>
        <v>0</v>
      </c>
      <c r="K140" s="188">
        <f t="shared" si="137"/>
        <v>0</v>
      </c>
      <c r="L140" s="188">
        <f t="shared" si="137"/>
        <v>0</v>
      </c>
      <c r="M140" s="186">
        <f t="shared" si="137"/>
        <v>0</v>
      </c>
      <c r="N140" s="291">
        <f t="shared" si="135"/>
        <v>0</v>
      </c>
      <c r="O140" s="191">
        <f t="shared" ref="O140:P140" si="138">IFERROR($D$140*O189/100, 0)</f>
        <v>0</v>
      </c>
      <c r="P140" s="189">
        <f t="shared" si="138"/>
        <v>0</v>
      </c>
      <c r="Q140" s="184">
        <f t="shared" si="137"/>
        <v>0</v>
      </c>
      <c r="R140" s="320"/>
      <c r="S140" s="321"/>
    </row>
    <row r="141" spans="2:19">
      <c r="B141" s="243" t="s">
        <v>392</v>
      </c>
      <c r="C141" s="231" t="s">
        <v>393</v>
      </c>
      <c r="D141" s="326">
        <v>0</v>
      </c>
      <c r="E141" s="194">
        <f t="shared" si="70"/>
        <v>0</v>
      </c>
      <c r="F141" s="195">
        <f>IFERROR($D$141*F189/100, 0)</f>
        <v>0</v>
      </c>
      <c r="G141" s="196">
        <f>IFERROR($D$141*G189/100, 0)</f>
        <v>0</v>
      </c>
      <c r="H141" s="197">
        <f>IFERROR($D$141*H189/100, 0)</f>
        <v>0</v>
      </c>
      <c r="I141" s="194">
        <f t="shared" si="104"/>
        <v>0</v>
      </c>
      <c r="J141" s="195">
        <f t="shared" ref="J141:Q141" si="139">IFERROR($D$141*J189/100, 0)</f>
        <v>0</v>
      </c>
      <c r="K141" s="196">
        <f t="shared" si="139"/>
        <v>0</v>
      </c>
      <c r="L141" s="196">
        <f t="shared" si="139"/>
        <v>0</v>
      </c>
      <c r="M141" s="193">
        <f t="shared" si="139"/>
        <v>0</v>
      </c>
      <c r="N141" s="291">
        <f t="shared" si="135"/>
        <v>0</v>
      </c>
      <c r="O141" s="199">
        <f t="shared" ref="O141:P141" si="140">IFERROR($D$141*O189/100, 0)</f>
        <v>0</v>
      </c>
      <c r="P141" s="197">
        <f t="shared" si="140"/>
        <v>0</v>
      </c>
      <c r="Q141" s="194">
        <f t="shared" si="139"/>
        <v>0</v>
      </c>
      <c r="R141" s="320"/>
      <c r="S141" s="321"/>
    </row>
    <row r="142" spans="2:19">
      <c r="B142" s="243" t="s">
        <v>394</v>
      </c>
      <c r="C142" s="347" t="s">
        <v>342</v>
      </c>
      <c r="D142" s="326">
        <v>0</v>
      </c>
      <c r="E142" s="194">
        <f t="shared" si="70"/>
        <v>0</v>
      </c>
      <c r="F142" s="195">
        <f>IFERROR($D$142*F189/100, 0)</f>
        <v>0</v>
      </c>
      <c r="G142" s="196">
        <f>IFERROR($D$142*G189/100, 0)</f>
        <v>0</v>
      </c>
      <c r="H142" s="197">
        <f>IFERROR($D$142*H189/100, 0)</f>
        <v>0</v>
      </c>
      <c r="I142" s="194">
        <f t="shared" si="104"/>
        <v>0</v>
      </c>
      <c r="J142" s="195">
        <f t="shared" ref="J142:Q142" si="141">IFERROR($D$142*J189/100, 0)</f>
        <v>0</v>
      </c>
      <c r="K142" s="196">
        <f t="shared" si="141"/>
        <v>0</v>
      </c>
      <c r="L142" s="196">
        <f t="shared" si="141"/>
        <v>0</v>
      </c>
      <c r="M142" s="193">
        <f t="shared" si="141"/>
        <v>0</v>
      </c>
      <c r="N142" s="291">
        <f t="shared" si="135"/>
        <v>0</v>
      </c>
      <c r="O142" s="199">
        <f t="shared" ref="O142:P142" si="142">IFERROR($D$142*O189/100, 0)</f>
        <v>0</v>
      </c>
      <c r="P142" s="197">
        <f t="shared" si="142"/>
        <v>0</v>
      </c>
      <c r="Q142" s="194">
        <f t="shared" si="141"/>
        <v>0</v>
      </c>
      <c r="R142" s="320"/>
      <c r="S142" s="321"/>
    </row>
    <row r="143" spans="2:19">
      <c r="B143" s="243" t="s">
        <v>395</v>
      </c>
      <c r="C143" s="347" t="s">
        <v>346</v>
      </c>
      <c r="D143" s="326">
        <v>5.5126600000000003</v>
      </c>
      <c r="E143" s="194">
        <f t="shared" si="70"/>
        <v>2.1786032320000004</v>
      </c>
      <c r="F143" s="195">
        <f>IFERROR($D$143*F189/100, 0)</f>
        <v>0.5909571520000001</v>
      </c>
      <c r="G143" s="196">
        <f>IFERROR($D$143*G189/100, 0)</f>
        <v>0</v>
      </c>
      <c r="H143" s="197">
        <f>IFERROR($D$143*H189/100, 0)</f>
        <v>1.5876460800000001</v>
      </c>
      <c r="I143" s="194">
        <f t="shared" si="104"/>
        <v>2.6719863020000001</v>
      </c>
      <c r="J143" s="195">
        <f t="shared" ref="J143:Q143" si="143">IFERROR($D$143*J189/100, 0)</f>
        <v>1.8379208440000001</v>
      </c>
      <c r="K143" s="196">
        <f t="shared" si="143"/>
        <v>0.63891729400000008</v>
      </c>
      <c r="L143" s="196">
        <f t="shared" si="143"/>
        <v>0.19514816400000001</v>
      </c>
      <c r="M143" s="193">
        <f t="shared" si="143"/>
        <v>0</v>
      </c>
      <c r="N143" s="291">
        <f t="shared" si="135"/>
        <v>0.55016346800000004</v>
      </c>
      <c r="O143" s="199">
        <f t="shared" ref="O143:P143" si="144">IFERROR($D$143*O189/100, 0)</f>
        <v>0.55016346800000004</v>
      </c>
      <c r="P143" s="197">
        <f t="shared" si="144"/>
        <v>0</v>
      </c>
      <c r="Q143" s="194">
        <f t="shared" si="143"/>
        <v>0.11190699799999999</v>
      </c>
      <c r="R143" s="320"/>
      <c r="S143" s="321"/>
    </row>
    <row r="144" spans="2:19" ht="119.25" customHeight="1">
      <c r="B144" s="94" t="s">
        <v>85</v>
      </c>
      <c r="C144" s="95" t="s">
        <v>396</v>
      </c>
      <c r="D144" s="348" t="s">
        <v>187</v>
      </c>
      <c r="E144" s="349" t="s">
        <v>188</v>
      </c>
      <c r="F144" s="350" t="s">
        <v>189</v>
      </c>
      <c r="G144" s="351" t="s">
        <v>190</v>
      </c>
      <c r="H144" s="352" t="s">
        <v>191</v>
      </c>
      <c r="I144" s="353" t="s">
        <v>192</v>
      </c>
      <c r="J144" s="350" t="s">
        <v>193</v>
      </c>
      <c r="K144" s="351" t="s">
        <v>194</v>
      </c>
      <c r="L144" s="354" t="s">
        <v>195</v>
      </c>
      <c r="M144" s="349" t="s">
        <v>196</v>
      </c>
      <c r="N144" s="353" t="s">
        <v>197</v>
      </c>
      <c r="O144" s="355" t="s">
        <v>198</v>
      </c>
      <c r="P144" s="356" t="s">
        <v>199</v>
      </c>
      <c r="Q144" s="357" t="s">
        <v>200</v>
      </c>
    </row>
    <row r="145" spans="2:17">
      <c r="B145" s="358" t="s">
        <v>87</v>
      </c>
      <c r="C145" s="359" t="s">
        <v>397</v>
      </c>
      <c r="D145" s="360"/>
      <c r="E145" s="361"/>
      <c r="F145" s="362"/>
      <c r="G145" s="362"/>
      <c r="H145" s="362"/>
      <c r="I145" s="361"/>
      <c r="J145" s="362"/>
      <c r="K145" s="362"/>
      <c r="L145" s="363"/>
      <c r="M145" s="361"/>
      <c r="N145" s="364"/>
      <c r="O145" s="365"/>
      <c r="P145" s="366"/>
      <c r="Q145" s="367"/>
    </row>
    <row r="146" spans="2:17">
      <c r="B146" s="358">
        <v>1</v>
      </c>
      <c r="C146" s="359" t="s">
        <v>205</v>
      </c>
      <c r="D146" s="368">
        <f>E146+I146+M146+N146+Q146</f>
        <v>100.00000000000001</v>
      </c>
      <c r="E146" s="369">
        <f>SUM(F146:H146)</f>
        <v>39.520000000000003</v>
      </c>
      <c r="F146" s="370">
        <v>10.72</v>
      </c>
      <c r="G146" s="370">
        <v>0</v>
      </c>
      <c r="H146" s="370">
        <v>28.8</v>
      </c>
      <c r="I146" s="369">
        <f>SUM(J146:L146)</f>
        <v>48.470000000000006</v>
      </c>
      <c r="J146" s="370">
        <v>33.340000000000003</v>
      </c>
      <c r="K146" s="370">
        <v>11.59</v>
      </c>
      <c r="L146" s="371">
        <v>3.54</v>
      </c>
      <c r="M146" s="372">
        <v>0</v>
      </c>
      <c r="N146" s="373">
        <f>SUM(O146:P146)</f>
        <v>9.98</v>
      </c>
      <c r="O146" s="374">
        <v>9.98</v>
      </c>
      <c r="P146" s="375">
        <v>0</v>
      </c>
      <c r="Q146" s="376">
        <v>2.0299999999999998</v>
      </c>
    </row>
    <row r="147" spans="2:17">
      <c r="B147" s="377">
        <v>2</v>
      </c>
      <c r="C147" s="142" t="s">
        <v>240</v>
      </c>
      <c r="D147" s="378">
        <f>E147+I147+M147+N147+Q147</f>
        <v>100.00000000000001</v>
      </c>
      <c r="E147" s="379">
        <f>SUM(F147:H147)</f>
        <v>39.520000000000003</v>
      </c>
      <c r="F147" s="380">
        <v>10.72</v>
      </c>
      <c r="G147" s="380">
        <v>0</v>
      </c>
      <c r="H147" s="380">
        <v>28.8</v>
      </c>
      <c r="I147" s="379">
        <f>SUM(J147:L147)</f>
        <v>48.470000000000006</v>
      </c>
      <c r="J147" s="380">
        <v>33.340000000000003</v>
      </c>
      <c r="K147" s="380">
        <v>11.59</v>
      </c>
      <c r="L147" s="381">
        <v>3.54</v>
      </c>
      <c r="M147" s="382">
        <v>0</v>
      </c>
      <c r="N147" s="373">
        <f>SUM(O147:P147)</f>
        <v>9.98</v>
      </c>
      <c r="O147" s="383">
        <v>9.98</v>
      </c>
      <c r="P147" s="384">
        <v>0</v>
      </c>
      <c r="Q147" s="385">
        <v>2.0299999999999998</v>
      </c>
    </row>
    <row r="148" spans="2:17">
      <c r="B148" s="386" t="s">
        <v>89</v>
      </c>
      <c r="C148" s="387" t="s">
        <v>398</v>
      </c>
      <c r="D148" s="360"/>
      <c r="E148" s="361"/>
      <c r="F148" s="362"/>
      <c r="G148" s="362"/>
      <c r="H148" s="362"/>
      <c r="I148" s="361"/>
      <c r="J148" s="362"/>
      <c r="K148" s="362"/>
      <c r="L148" s="363"/>
      <c r="M148" s="361"/>
      <c r="N148" s="367"/>
      <c r="O148" s="365"/>
      <c r="P148" s="366"/>
      <c r="Q148" s="367"/>
    </row>
    <row r="149" spans="2:17" ht="28.5" customHeight="1">
      <c r="B149" s="388">
        <v>1</v>
      </c>
      <c r="C149" s="389" t="s">
        <v>249</v>
      </c>
      <c r="D149" s="368">
        <f>E149+I149+M149+N149+Q149</f>
        <v>100.00000000000001</v>
      </c>
      <c r="E149" s="369">
        <f>SUM(F149:H149)</f>
        <v>39.520000000000003</v>
      </c>
      <c r="F149" s="370">
        <v>10.72</v>
      </c>
      <c r="G149" s="370">
        <v>0</v>
      </c>
      <c r="H149" s="370">
        <v>28.8</v>
      </c>
      <c r="I149" s="369">
        <f>SUM(J149:L149)</f>
        <v>48.470000000000006</v>
      </c>
      <c r="J149" s="370">
        <v>33.340000000000003</v>
      </c>
      <c r="K149" s="370">
        <v>11.59</v>
      </c>
      <c r="L149" s="371">
        <v>3.54</v>
      </c>
      <c r="M149" s="372">
        <v>0</v>
      </c>
      <c r="N149" s="373">
        <f>SUM(O149:P149)</f>
        <v>9.98</v>
      </c>
      <c r="O149" s="390">
        <v>9.98</v>
      </c>
      <c r="P149" s="391">
        <v>0</v>
      </c>
      <c r="Q149" s="376">
        <v>2.0299999999999998</v>
      </c>
    </row>
    <row r="150" spans="2:17">
      <c r="B150" s="392">
        <v>2</v>
      </c>
      <c r="C150" s="393" t="s">
        <v>251</v>
      </c>
      <c r="D150" s="378">
        <f>E150+I150+M150+N150+Q150</f>
        <v>100.00000000000001</v>
      </c>
      <c r="E150" s="379">
        <f>SUM(F150:H150)</f>
        <v>39.520000000000003</v>
      </c>
      <c r="F150" s="380">
        <v>10.72</v>
      </c>
      <c r="G150" s="380">
        <v>0</v>
      </c>
      <c r="H150" s="380">
        <v>28.8</v>
      </c>
      <c r="I150" s="379">
        <f>SUM(J150:L150)</f>
        <v>48.470000000000006</v>
      </c>
      <c r="J150" s="380">
        <v>33.340000000000003</v>
      </c>
      <c r="K150" s="380">
        <v>11.59</v>
      </c>
      <c r="L150" s="381">
        <v>3.54</v>
      </c>
      <c r="M150" s="382">
        <v>0</v>
      </c>
      <c r="N150" s="373">
        <f>SUM(O150:P150)</f>
        <v>9.98</v>
      </c>
      <c r="O150" s="394">
        <v>9.98</v>
      </c>
      <c r="P150" s="395">
        <v>0</v>
      </c>
      <c r="Q150" s="385">
        <v>2.0299999999999998</v>
      </c>
    </row>
    <row r="151" spans="2:17">
      <c r="B151" s="386" t="s">
        <v>91</v>
      </c>
      <c r="C151" s="387" t="s">
        <v>399</v>
      </c>
      <c r="D151" s="360"/>
      <c r="E151" s="361"/>
      <c r="F151" s="362"/>
      <c r="G151" s="362"/>
      <c r="H151" s="362"/>
      <c r="I151" s="361"/>
      <c r="J151" s="362"/>
      <c r="K151" s="362"/>
      <c r="L151" s="363"/>
      <c r="M151" s="361"/>
      <c r="N151" s="367"/>
      <c r="O151" s="365"/>
      <c r="P151" s="366"/>
      <c r="Q151" s="367"/>
    </row>
    <row r="152" spans="2:17">
      <c r="B152" s="392">
        <v>1</v>
      </c>
      <c r="C152" s="393" t="s">
        <v>255</v>
      </c>
      <c r="D152" s="378">
        <f>E152+I152+M152+N152+Q152</f>
        <v>100.00000000000001</v>
      </c>
      <c r="E152" s="379">
        <f>SUM(F152:H152)</f>
        <v>39.520000000000003</v>
      </c>
      <c r="F152" s="380">
        <v>10.72</v>
      </c>
      <c r="G152" s="380">
        <v>0</v>
      </c>
      <c r="H152" s="380">
        <v>28.8</v>
      </c>
      <c r="I152" s="379">
        <f>SUM(J152:L152)</f>
        <v>48.470000000000006</v>
      </c>
      <c r="J152" s="380">
        <v>33.340000000000003</v>
      </c>
      <c r="K152" s="380">
        <v>11.59</v>
      </c>
      <c r="L152" s="381">
        <v>3.54</v>
      </c>
      <c r="M152" s="382">
        <v>0</v>
      </c>
      <c r="N152" s="396">
        <f>SUM(O152:P152)</f>
        <v>9.98</v>
      </c>
      <c r="O152" s="383">
        <v>9.98</v>
      </c>
      <c r="P152" s="384">
        <v>0</v>
      </c>
      <c r="Q152" s="385">
        <v>2.0299999999999998</v>
      </c>
    </row>
    <row r="153" spans="2:17">
      <c r="B153" s="386" t="s">
        <v>400</v>
      </c>
      <c r="C153" s="387" t="s">
        <v>401</v>
      </c>
      <c r="D153" s="360"/>
      <c r="E153" s="361"/>
      <c r="F153" s="362"/>
      <c r="G153" s="362"/>
      <c r="H153" s="362"/>
      <c r="I153" s="361"/>
      <c r="J153" s="362"/>
      <c r="K153" s="362"/>
      <c r="L153" s="363"/>
      <c r="M153" s="361"/>
      <c r="N153" s="367"/>
      <c r="O153" s="365"/>
      <c r="P153" s="366"/>
      <c r="Q153" s="367"/>
    </row>
    <row r="154" spans="2:17">
      <c r="B154" s="388">
        <v>1</v>
      </c>
      <c r="C154" s="389" t="s">
        <v>211</v>
      </c>
      <c r="D154" s="368">
        <f t="shared" ref="D154:D159" si="145">E154+I154+M154+N154+Q154</f>
        <v>100.00000000000001</v>
      </c>
      <c r="E154" s="369">
        <f t="shared" ref="E154:E159" si="146">SUM(F154:H154)</f>
        <v>39.520000000000003</v>
      </c>
      <c r="F154" s="370">
        <v>10.72</v>
      </c>
      <c r="G154" s="370">
        <v>0</v>
      </c>
      <c r="H154" s="370">
        <v>28.8</v>
      </c>
      <c r="I154" s="369">
        <f t="shared" ref="I154:I159" si="147">SUM(J154:L154)</f>
        <v>48.470000000000006</v>
      </c>
      <c r="J154" s="370">
        <v>33.340000000000003</v>
      </c>
      <c r="K154" s="370">
        <v>11.59</v>
      </c>
      <c r="L154" s="371">
        <v>3.54</v>
      </c>
      <c r="M154" s="372">
        <v>0</v>
      </c>
      <c r="N154" s="373">
        <f>SUM(O154:P154)</f>
        <v>9.98</v>
      </c>
      <c r="O154" s="390">
        <v>9.98</v>
      </c>
      <c r="P154" s="391">
        <v>0</v>
      </c>
      <c r="Q154" s="376">
        <v>2.0299999999999998</v>
      </c>
    </row>
    <row r="155" spans="2:17">
      <c r="B155" s="388">
        <v>2</v>
      </c>
      <c r="C155" s="389" t="s">
        <v>215</v>
      </c>
      <c r="D155" s="368">
        <f t="shared" si="145"/>
        <v>100.00000000000001</v>
      </c>
      <c r="E155" s="369">
        <f t="shared" si="146"/>
        <v>39.520000000000003</v>
      </c>
      <c r="F155" s="370">
        <v>10.72</v>
      </c>
      <c r="G155" s="370">
        <v>0</v>
      </c>
      <c r="H155" s="370">
        <v>28.8</v>
      </c>
      <c r="I155" s="369">
        <f t="shared" si="147"/>
        <v>48.470000000000006</v>
      </c>
      <c r="J155" s="370">
        <v>33.340000000000003</v>
      </c>
      <c r="K155" s="370">
        <v>11.59</v>
      </c>
      <c r="L155" s="371">
        <v>3.54</v>
      </c>
      <c r="M155" s="372">
        <v>0</v>
      </c>
      <c r="N155" s="373">
        <f t="shared" ref="N155:N158" si="148">SUM(O155:P155)</f>
        <v>9.98</v>
      </c>
      <c r="O155" s="390">
        <v>9.98</v>
      </c>
      <c r="P155" s="391">
        <v>0</v>
      </c>
      <c r="Q155" s="376">
        <v>2.0299999999999998</v>
      </c>
    </row>
    <row r="156" spans="2:17">
      <c r="B156" s="388">
        <v>3</v>
      </c>
      <c r="C156" s="389" t="s">
        <v>402</v>
      </c>
      <c r="D156" s="368">
        <f t="shared" si="145"/>
        <v>100.00000000000001</v>
      </c>
      <c r="E156" s="369">
        <f t="shared" si="146"/>
        <v>39.520000000000003</v>
      </c>
      <c r="F156" s="370">
        <v>10.72</v>
      </c>
      <c r="G156" s="370">
        <v>0</v>
      </c>
      <c r="H156" s="370">
        <v>28.8</v>
      </c>
      <c r="I156" s="369">
        <f t="shared" si="147"/>
        <v>48.470000000000006</v>
      </c>
      <c r="J156" s="370">
        <v>33.340000000000003</v>
      </c>
      <c r="K156" s="370">
        <v>11.59</v>
      </c>
      <c r="L156" s="371">
        <v>3.54</v>
      </c>
      <c r="M156" s="372">
        <v>0</v>
      </c>
      <c r="N156" s="373">
        <f t="shared" si="148"/>
        <v>9.98</v>
      </c>
      <c r="O156" s="390">
        <v>9.98</v>
      </c>
      <c r="P156" s="391">
        <v>0</v>
      </c>
      <c r="Q156" s="376">
        <v>2.0299999999999998</v>
      </c>
    </row>
    <row r="157" spans="2:17">
      <c r="B157" s="388">
        <v>4</v>
      </c>
      <c r="C157" s="389" t="s">
        <v>403</v>
      </c>
      <c r="D157" s="368">
        <f t="shared" si="145"/>
        <v>100.00000000000001</v>
      </c>
      <c r="E157" s="369">
        <f t="shared" si="146"/>
        <v>39.520000000000003</v>
      </c>
      <c r="F157" s="370">
        <v>10.72</v>
      </c>
      <c r="G157" s="370">
        <v>0</v>
      </c>
      <c r="H157" s="370">
        <v>28.8</v>
      </c>
      <c r="I157" s="369">
        <f t="shared" si="147"/>
        <v>48.470000000000006</v>
      </c>
      <c r="J157" s="370">
        <v>33.340000000000003</v>
      </c>
      <c r="K157" s="370">
        <v>11.59</v>
      </c>
      <c r="L157" s="371">
        <v>3.54</v>
      </c>
      <c r="M157" s="372">
        <v>0</v>
      </c>
      <c r="N157" s="373">
        <f t="shared" si="148"/>
        <v>9.98</v>
      </c>
      <c r="O157" s="390">
        <v>9.98</v>
      </c>
      <c r="P157" s="391">
        <v>0</v>
      </c>
      <c r="Q157" s="376">
        <v>2.0299999999999998</v>
      </c>
    </row>
    <row r="158" spans="2:17" ht="30" customHeight="1">
      <c r="B158" s="392">
        <v>5</v>
      </c>
      <c r="C158" s="393" t="s">
        <v>264</v>
      </c>
      <c r="D158" s="378">
        <f t="shared" si="145"/>
        <v>100.00000000000001</v>
      </c>
      <c r="E158" s="379">
        <f t="shared" si="146"/>
        <v>39.520000000000003</v>
      </c>
      <c r="F158" s="380">
        <v>10.72</v>
      </c>
      <c r="G158" s="380">
        <v>0</v>
      </c>
      <c r="H158" s="380">
        <v>28.8</v>
      </c>
      <c r="I158" s="379">
        <f t="shared" si="147"/>
        <v>48.470000000000006</v>
      </c>
      <c r="J158" s="380">
        <v>33.340000000000003</v>
      </c>
      <c r="K158" s="380">
        <v>11.59</v>
      </c>
      <c r="L158" s="381">
        <v>3.54</v>
      </c>
      <c r="M158" s="382">
        <v>0</v>
      </c>
      <c r="N158" s="373">
        <f t="shared" si="148"/>
        <v>9.98</v>
      </c>
      <c r="O158" s="394">
        <v>9.98</v>
      </c>
      <c r="P158" s="395">
        <v>0</v>
      </c>
      <c r="Q158" s="385">
        <v>2.0299999999999998</v>
      </c>
    </row>
    <row r="159" spans="2:17">
      <c r="B159" s="397" t="s">
        <v>404</v>
      </c>
      <c r="C159" s="398" t="s">
        <v>266</v>
      </c>
      <c r="D159" s="399">
        <f t="shared" si="145"/>
        <v>100.00000000000001</v>
      </c>
      <c r="E159" s="400">
        <f t="shared" si="146"/>
        <v>39.520000000000003</v>
      </c>
      <c r="F159" s="401">
        <v>10.72</v>
      </c>
      <c r="G159" s="401">
        <v>0</v>
      </c>
      <c r="H159" s="401">
        <v>28.8</v>
      </c>
      <c r="I159" s="400">
        <f t="shared" si="147"/>
        <v>48.470000000000006</v>
      </c>
      <c r="J159" s="401">
        <v>33.340000000000003</v>
      </c>
      <c r="K159" s="401">
        <v>11.59</v>
      </c>
      <c r="L159" s="402">
        <v>3.54</v>
      </c>
      <c r="M159" s="403">
        <v>0</v>
      </c>
      <c r="N159" s="400">
        <f>SUM(O159:P159)</f>
        <v>9.98</v>
      </c>
      <c r="O159" s="404">
        <v>9.98</v>
      </c>
      <c r="P159" s="405">
        <v>0</v>
      </c>
      <c r="Q159" s="406">
        <v>2.0299999999999998</v>
      </c>
    </row>
    <row r="160" spans="2:17">
      <c r="B160" s="386" t="s">
        <v>405</v>
      </c>
      <c r="C160" s="387" t="s">
        <v>406</v>
      </c>
      <c r="D160" s="360"/>
      <c r="E160" s="361"/>
      <c r="F160" s="362"/>
      <c r="G160" s="362"/>
      <c r="H160" s="362"/>
      <c r="I160" s="361"/>
      <c r="J160" s="362"/>
      <c r="K160" s="362"/>
      <c r="L160" s="363"/>
      <c r="M160" s="361"/>
      <c r="N160" s="367"/>
      <c r="O160" s="365"/>
      <c r="P160" s="366"/>
      <c r="Q160" s="367"/>
    </row>
    <row r="161" spans="2:18">
      <c r="B161" s="388">
        <v>1</v>
      </c>
      <c r="C161" s="389" t="s">
        <v>219</v>
      </c>
      <c r="D161" s="368">
        <f>E161+I161+M161+N161+Q161</f>
        <v>100.00000000000001</v>
      </c>
      <c r="E161" s="369">
        <f>SUM(F161:H161)</f>
        <v>39.520000000000003</v>
      </c>
      <c r="F161" s="370">
        <v>10.72</v>
      </c>
      <c r="G161" s="370">
        <v>0</v>
      </c>
      <c r="H161" s="370">
        <v>28.8</v>
      </c>
      <c r="I161" s="369">
        <f>SUM(J161:L161)</f>
        <v>48.470000000000006</v>
      </c>
      <c r="J161" s="370">
        <v>33.340000000000003</v>
      </c>
      <c r="K161" s="370">
        <v>11.59</v>
      </c>
      <c r="L161" s="371">
        <v>3.54</v>
      </c>
      <c r="M161" s="372">
        <v>0</v>
      </c>
      <c r="N161" s="369">
        <f>SUM(O161:P161)</f>
        <v>9.98</v>
      </c>
      <c r="O161" s="374">
        <v>9.98</v>
      </c>
      <c r="P161" s="375">
        <v>0</v>
      </c>
      <c r="Q161" s="376">
        <v>2.0299999999999998</v>
      </c>
    </row>
    <row r="162" spans="2:18">
      <c r="B162" s="388">
        <v>2</v>
      </c>
      <c r="C162" s="407" t="s">
        <v>272</v>
      </c>
      <c r="D162" s="368">
        <f>E162+I162+M162+N162+Q162</f>
        <v>100.00000000000001</v>
      </c>
      <c r="E162" s="369">
        <f>SUM(F162:H162)</f>
        <v>39.520000000000003</v>
      </c>
      <c r="F162" s="370">
        <v>10.72</v>
      </c>
      <c r="G162" s="370">
        <v>0</v>
      </c>
      <c r="H162" s="370">
        <v>28.8</v>
      </c>
      <c r="I162" s="369">
        <f>SUM(J162:L162)</f>
        <v>48.470000000000006</v>
      </c>
      <c r="J162" s="370">
        <v>33.340000000000003</v>
      </c>
      <c r="K162" s="370">
        <v>11.59</v>
      </c>
      <c r="L162" s="371">
        <v>3.54</v>
      </c>
      <c r="M162" s="372">
        <v>0</v>
      </c>
      <c r="N162" s="369">
        <f t="shared" ref="N162:N165" si="149">SUM(O162:P162)</f>
        <v>9.98</v>
      </c>
      <c r="O162" s="374">
        <v>9.98</v>
      </c>
      <c r="P162" s="375">
        <v>0</v>
      </c>
      <c r="Q162" s="376">
        <v>2.0299999999999998</v>
      </c>
    </row>
    <row r="163" spans="2:18">
      <c r="B163" s="388">
        <v>3</v>
      </c>
      <c r="C163" s="389" t="s">
        <v>407</v>
      </c>
      <c r="D163" s="368">
        <f>E163+I163+M163+N163+Q163</f>
        <v>100.00000000000001</v>
      </c>
      <c r="E163" s="369">
        <f>SUM(F163:H163)</f>
        <v>39.520000000000003</v>
      </c>
      <c r="F163" s="380">
        <v>10.72</v>
      </c>
      <c r="G163" s="380">
        <v>0</v>
      </c>
      <c r="H163" s="380">
        <v>28.8</v>
      </c>
      <c r="I163" s="379">
        <f>SUM(J163:L163)</f>
        <v>48.470000000000006</v>
      </c>
      <c r="J163" s="380">
        <v>33.340000000000003</v>
      </c>
      <c r="K163" s="380">
        <v>11.59</v>
      </c>
      <c r="L163" s="381">
        <v>3.54</v>
      </c>
      <c r="M163" s="382">
        <v>0</v>
      </c>
      <c r="N163" s="379">
        <f t="shared" si="149"/>
        <v>9.98</v>
      </c>
      <c r="O163" s="383">
        <v>9.98</v>
      </c>
      <c r="P163" s="384">
        <v>0</v>
      </c>
      <c r="Q163" s="385">
        <v>2.0299999999999998</v>
      </c>
    </row>
    <row r="164" spans="2:18">
      <c r="B164" s="392">
        <v>4</v>
      </c>
      <c r="C164" s="393" t="s">
        <v>276</v>
      </c>
      <c r="D164" s="368">
        <f>E164+I164+M164+N164+Q164</f>
        <v>100.00000000000001</v>
      </c>
      <c r="E164" s="408">
        <f>SUM(F164:H164)</f>
        <v>39.520000000000003</v>
      </c>
      <c r="F164" s="409">
        <v>10.72</v>
      </c>
      <c r="G164" s="410">
        <v>0</v>
      </c>
      <c r="H164" s="411">
        <v>28.8</v>
      </c>
      <c r="I164" s="368">
        <f>SUM(J164:L164)</f>
        <v>48.470000000000006</v>
      </c>
      <c r="J164" s="410">
        <v>33.340000000000003</v>
      </c>
      <c r="K164" s="412">
        <v>11.59</v>
      </c>
      <c r="L164" s="413">
        <v>3.54</v>
      </c>
      <c r="M164" s="412">
        <v>0</v>
      </c>
      <c r="N164" s="368">
        <f t="shared" si="149"/>
        <v>9.98</v>
      </c>
      <c r="O164" s="414">
        <v>9.98</v>
      </c>
      <c r="P164" s="415">
        <v>0</v>
      </c>
      <c r="Q164" s="416">
        <v>2.0299999999999998</v>
      </c>
      <c r="R164" s="417"/>
    </row>
    <row r="165" spans="2:18">
      <c r="B165" s="392">
        <v>5</v>
      </c>
      <c r="C165" s="393" t="s">
        <v>408</v>
      </c>
      <c r="D165" s="378">
        <f>E165+I165+M165+N165+Q165</f>
        <v>100.00000000000001</v>
      </c>
      <c r="E165" s="379">
        <f>SUM(F165:H165)</f>
        <v>39.520000000000003</v>
      </c>
      <c r="F165" s="380">
        <v>10.72</v>
      </c>
      <c r="G165" s="380">
        <v>0</v>
      </c>
      <c r="H165" s="380">
        <v>28.8</v>
      </c>
      <c r="I165" s="418">
        <f>SUM(J165:L165)</f>
        <v>48.470000000000006</v>
      </c>
      <c r="J165" s="380">
        <v>33.340000000000003</v>
      </c>
      <c r="K165" s="380">
        <v>11.59</v>
      </c>
      <c r="L165" s="381">
        <v>3.54</v>
      </c>
      <c r="M165" s="382">
        <v>0</v>
      </c>
      <c r="N165" s="419">
        <f t="shared" si="149"/>
        <v>9.98</v>
      </c>
      <c r="O165" s="383">
        <v>9.98</v>
      </c>
      <c r="P165" s="384">
        <v>0</v>
      </c>
      <c r="Q165" s="385">
        <v>2.0299999999999998</v>
      </c>
    </row>
    <row r="166" spans="2:18">
      <c r="B166" s="386" t="s">
        <v>409</v>
      </c>
      <c r="C166" s="387" t="s">
        <v>410</v>
      </c>
      <c r="D166" s="360"/>
      <c r="E166" s="361"/>
      <c r="F166" s="362"/>
      <c r="G166" s="362"/>
      <c r="H166" s="362"/>
      <c r="I166" s="361"/>
      <c r="J166" s="362"/>
      <c r="K166" s="362"/>
      <c r="L166" s="363"/>
      <c r="M166" s="361"/>
      <c r="N166" s="367"/>
      <c r="O166" s="365"/>
      <c r="P166" s="366"/>
      <c r="Q166" s="367"/>
    </row>
    <row r="167" spans="2:18">
      <c r="B167" s="388">
        <v>1</v>
      </c>
      <c r="C167" s="389" t="s">
        <v>411</v>
      </c>
      <c r="D167" s="368">
        <f>E167+I167+M167+N167+Q167</f>
        <v>100.00000000000001</v>
      </c>
      <c r="E167" s="369">
        <f>SUM(F167:H167)</f>
        <v>39.520000000000003</v>
      </c>
      <c r="F167" s="370">
        <v>10.72</v>
      </c>
      <c r="G167" s="370">
        <v>0</v>
      </c>
      <c r="H167" s="370">
        <v>28.8</v>
      </c>
      <c r="I167" s="369">
        <f>SUM(J167:L167)</f>
        <v>48.470000000000006</v>
      </c>
      <c r="J167" s="370">
        <v>33.340000000000003</v>
      </c>
      <c r="K167" s="370">
        <v>11.59</v>
      </c>
      <c r="L167" s="371">
        <v>3.54</v>
      </c>
      <c r="M167" s="372">
        <v>0</v>
      </c>
      <c r="N167" s="369">
        <f>SUM(O167:P167)</f>
        <v>9.98</v>
      </c>
      <c r="O167" s="374">
        <v>9.98</v>
      </c>
      <c r="P167" s="375">
        <v>0</v>
      </c>
      <c r="Q167" s="376">
        <v>2.0299999999999998</v>
      </c>
    </row>
    <row r="168" spans="2:18">
      <c r="B168" s="392">
        <v>2</v>
      </c>
      <c r="C168" s="393" t="s">
        <v>412</v>
      </c>
      <c r="D168" s="368">
        <f>E168+I168+M168+N168+Q168</f>
        <v>100.00000000000001</v>
      </c>
      <c r="E168" s="369">
        <f>SUM(F168:H168)</f>
        <v>39.520000000000003</v>
      </c>
      <c r="F168" s="413">
        <v>10.72</v>
      </c>
      <c r="G168" s="413">
        <v>0</v>
      </c>
      <c r="H168" s="413">
        <v>28.8</v>
      </c>
      <c r="I168" s="369">
        <f>SUM(J168:L168)</f>
        <v>48.470000000000006</v>
      </c>
      <c r="J168" s="413">
        <v>33.340000000000003</v>
      </c>
      <c r="K168" s="413">
        <v>11.59</v>
      </c>
      <c r="L168" s="411">
        <v>3.54</v>
      </c>
      <c r="M168" s="416">
        <v>0</v>
      </c>
      <c r="N168" s="369">
        <f t="shared" ref="N168:N169" si="150">SUM(O168:P168)</f>
        <v>9.98</v>
      </c>
      <c r="O168" s="414">
        <v>9.98</v>
      </c>
      <c r="P168" s="420">
        <v>0</v>
      </c>
      <c r="Q168" s="421">
        <v>2.0299999999999998</v>
      </c>
    </row>
    <row r="169" spans="2:18">
      <c r="B169" s="392">
        <v>3</v>
      </c>
      <c r="C169" s="393" t="s">
        <v>292</v>
      </c>
      <c r="D169" s="378">
        <f>E169+I169+M169+N169+Q169</f>
        <v>100.00000000000001</v>
      </c>
      <c r="E169" s="379">
        <f>SUM(F169:H169)</f>
        <v>39.520000000000003</v>
      </c>
      <c r="F169" s="380">
        <v>10.72</v>
      </c>
      <c r="G169" s="380">
        <v>0</v>
      </c>
      <c r="H169" s="380">
        <v>28.8</v>
      </c>
      <c r="I169" s="379">
        <f>SUM(J169:L169)</f>
        <v>48.470000000000006</v>
      </c>
      <c r="J169" s="380">
        <v>33.340000000000003</v>
      </c>
      <c r="K169" s="380">
        <v>11.59</v>
      </c>
      <c r="L169" s="381">
        <v>3.54</v>
      </c>
      <c r="M169" s="382">
        <v>0</v>
      </c>
      <c r="N169" s="369">
        <f t="shared" si="150"/>
        <v>9.98</v>
      </c>
      <c r="O169" s="383">
        <v>9.98</v>
      </c>
      <c r="P169" s="384">
        <v>0</v>
      </c>
      <c r="Q169" s="385">
        <v>2.0299999999999998</v>
      </c>
    </row>
    <row r="170" spans="2:18">
      <c r="B170" s="386" t="s">
        <v>413</v>
      </c>
      <c r="C170" s="387" t="s">
        <v>414</v>
      </c>
      <c r="D170" s="360"/>
      <c r="E170" s="361"/>
      <c r="F170" s="362"/>
      <c r="G170" s="362"/>
      <c r="H170" s="362"/>
      <c r="I170" s="361"/>
      <c r="J170" s="362"/>
      <c r="K170" s="362"/>
      <c r="L170" s="363"/>
      <c r="M170" s="361"/>
      <c r="N170" s="367"/>
      <c r="O170" s="365"/>
      <c r="P170" s="366"/>
      <c r="Q170" s="367"/>
    </row>
    <row r="171" spans="2:18">
      <c r="B171" s="388">
        <v>1</v>
      </c>
      <c r="C171" s="389" t="s">
        <v>415</v>
      </c>
      <c r="D171" s="368">
        <f>E171+I171+M171+N171+Q171</f>
        <v>100.00000000000001</v>
      </c>
      <c r="E171" s="369">
        <f>SUM(F171:H171)</f>
        <v>39.520000000000003</v>
      </c>
      <c r="F171" s="370">
        <v>10.72</v>
      </c>
      <c r="G171" s="370">
        <v>0</v>
      </c>
      <c r="H171" s="370">
        <v>28.8</v>
      </c>
      <c r="I171" s="369">
        <f>SUM(J171:L171)</f>
        <v>48.470000000000006</v>
      </c>
      <c r="J171" s="370">
        <v>33.340000000000003</v>
      </c>
      <c r="K171" s="370">
        <v>11.59</v>
      </c>
      <c r="L171" s="371">
        <v>3.54</v>
      </c>
      <c r="M171" s="372">
        <v>0</v>
      </c>
      <c r="N171" s="369">
        <f>SUM(O171:P171)</f>
        <v>9.98</v>
      </c>
      <c r="O171" s="390">
        <v>9.98</v>
      </c>
      <c r="P171" s="391">
        <v>0</v>
      </c>
      <c r="Q171" s="376">
        <v>2.0299999999999998</v>
      </c>
    </row>
    <row r="172" spans="2:18">
      <c r="B172" s="392">
        <v>2</v>
      </c>
      <c r="C172" s="393" t="s">
        <v>416</v>
      </c>
      <c r="D172" s="378">
        <f>E172+I172+M172+N172+Q172</f>
        <v>100.00000000000001</v>
      </c>
      <c r="E172" s="379">
        <f>SUM(F172:H172)</f>
        <v>39.520000000000003</v>
      </c>
      <c r="F172" s="380">
        <v>10.72</v>
      </c>
      <c r="G172" s="380">
        <v>0</v>
      </c>
      <c r="H172" s="380">
        <v>28.8</v>
      </c>
      <c r="I172" s="379">
        <f>SUM(J172:L172)</f>
        <v>48.470000000000006</v>
      </c>
      <c r="J172" s="380">
        <v>33.340000000000003</v>
      </c>
      <c r="K172" s="380">
        <v>11.59</v>
      </c>
      <c r="L172" s="381">
        <v>3.54</v>
      </c>
      <c r="M172" s="382">
        <v>0</v>
      </c>
      <c r="N172" s="369">
        <f>SUM(O172:P172)</f>
        <v>9.98</v>
      </c>
      <c r="O172" s="394">
        <v>9.98</v>
      </c>
      <c r="P172" s="395">
        <v>0</v>
      </c>
      <c r="Q172" s="385">
        <v>2.0299999999999998</v>
      </c>
    </row>
    <row r="173" spans="2:18">
      <c r="B173" s="386" t="s">
        <v>417</v>
      </c>
      <c r="C173" s="387" t="s">
        <v>418</v>
      </c>
      <c r="D173" s="360"/>
      <c r="E173" s="361"/>
      <c r="F173" s="362"/>
      <c r="G173" s="362"/>
      <c r="H173" s="362"/>
      <c r="I173" s="361"/>
      <c r="J173" s="362"/>
      <c r="K173" s="362"/>
      <c r="L173" s="363"/>
      <c r="M173" s="361"/>
      <c r="N173" s="367"/>
      <c r="O173" s="365"/>
      <c r="P173" s="366"/>
      <c r="Q173" s="367"/>
    </row>
    <row r="174" spans="2:18">
      <c r="B174" s="388">
        <v>1</v>
      </c>
      <c r="C174" s="389" t="s">
        <v>419</v>
      </c>
      <c r="D174" s="368">
        <f t="shared" ref="D174:D189" si="151">E174+I174+M174+N174+Q174</f>
        <v>100.00000000000001</v>
      </c>
      <c r="E174" s="369">
        <f t="shared" ref="E174:E189" si="152">SUM(F174:H174)</f>
        <v>39.520000000000003</v>
      </c>
      <c r="F174" s="370">
        <v>10.72</v>
      </c>
      <c r="G174" s="370">
        <v>0</v>
      </c>
      <c r="H174" s="370">
        <v>28.8</v>
      </c>
      <c r="I174" s="369">
        <f t="shared" ref="I174:I189" si="153">SUM(J174:L174)</f>
        <v>48.470000000000006</v>
      </c>
      <c r="J174" s="370">
        <v>33.340000000000003</v>
      </c>
      <c r="K174" s="370">
        <v>11.59</v>
      </c>
      <c r="L174" s="371">
        <v>3.54</v>
      </c>
      <c r="M174" s="372">
        <v>0</v>
      </c>
      <c r="N174" s="369">
        <f>SUM(O174:P174)</f>
        <v>9.98</v>
      </c>
      <c r="O174" s="374">
        <v>9.98</v>
      </c>
      <c r="P174" s="375">
        <v>0</v>
      </c>
      <c r="Q174" s="376">
        <v>2.0299999999999998</v>
      </c>
    </row>
    <row r="175" spans="2:18">
      <c r="B175" s="388">
        <v>2</v>
      </c>
      <c r="C175" s="389" t="s">
        <v>420</v>
      </c>
      <c r="D175" s="368">
        <f t="shared" si="151"/>
        <v>100.00000000000001</v>
      </c>
      <c r="E175" s="369">
        <f t="shared" si="152"/>
        <v>39.520000000000003</v>
      </c>
      <c r="F175" s="370">
        <v>10.72</v>
      </c>
      <c r="G175" s="370">
        <v>0</v>
      </c>
      <c r="H175" s="370">
        <v>28.8</v>
      </c>
      <c r="I175" s="369">
        <f t="shared" si="153"/>
        <v>48.470000000000006</v>
      </c>
      <c r="J175" s="370">
        <v>33.340000000000003</v>
      </c>
      <c r="K175" s="370">
        <v>11.59</v>
      </c>
      <c r="L175" s="371">
        <v>3.54</v>
      </c>
      <c r="M175" s="372">
        <v>0</v>
      </c>
      <c r="N175" s="369">
        <f t="shared" ref="N175:N187" si="154">SUM(O175:P175)</f>
        <v>9.98</v>
      </c>
      <c r="O175" s="374">
        <v>9.98</v>
      </c>
      <c r="P175" s="375">
        <v>0</v>
      </c>
      <c r="Q175" s="376">
        <v>2.0299999999999998</v>
      </c>
    </row>
    <row r="176" spans="2:18">
      <c r="B176" s="388">
        <v>3</v>
      </c>
      <c r="C176" s="389" t="s">
        <v>421</v>
      </c>
      <c r="D176" s="368">
        <f t="shared" si="151"/>
        <v>100.00000000000001</v>
      </c>
      <c r="E176" s="369">
        <f t="shared" si="152"/>
        <v>39.520000000000003</v>
      </c>
      <c r="F176" s="370">
        <v>10.72</v>
      </c>
      <c r="G176" s="370">
        <v>0</v>
      </c>
      <c r="H176" s="370">
        <v>28.8</v>
      </c>
      <c r="I176" s="369">
        <f t="shared" si="153"/>
        <v>48.470000000000006</v>
      </c>
      <c r="J176" s="370">
        <v>33.340000000000003</v>
      </c>
      <c r="K176" s="370">
        <v>11.59</v>
      </c>
      <c r="L176" s="371">
        <v>3.54</v>
      </c>
      <c r="M176" s="372">
        <v>0</v>
      </c>
      <c r="N176" s="369">
        <f t="shared" si="154"/>
        <v>9.98</v>
      </c>
      <c r="O176" s="374">
        <v>9.98</v>
      </c>
      <c r="P176" s="375">
        <v>0</v>
      </c>
      <c r="Q176" s="376">
        <v>2.0299999999999998</v>
      </c>
    </row>
    <row r="177" spans="1:20">
      <c r="B177" s="388">
        <v>4</v>
      </c>
      <c r="C177" s="389" t="s">
        <v>422</v>
      </c>
      <c r="D177" s="368">
        <f t="shared" si="151"/>
        <v>100.00000000000001</v>
      </c>
      <c r="E177" s="369">
        <f t="shared" si="152"/>
        <v>39.520000000000003</v>
      </c>
      <c r="F177" s="370">
        <v>10.72</v>
      </c>
      <c r="G177" s="370">
        <v>0</v>
      </c>
      <c r="H177" s="370">
        <v>28.8</v>
      </c>
      <c r="I177" s="369">
        <f t="shared" si="153"/>
        <v>48.470000000000006</v>
      </c>
      <c r="J177" s="370">
        <v>33.340000000000003</v>
      </c>
      <c r="K177" s="370">
        <v>11.59</v>
      </c>
      <c r="L177" s="371">
        <v>3.54</v>
      </c>
      <c r="M177" s="372">
        <v>0</v>
      </c>
      <c r="N177" s="369">
        <f t="shared" si="154"/>
        <v>9.98</v>
      </c>
      <c r="O177" s="374">
        <v>9.98</v>
      </c>
      <c r="P177" s="375">
        <v>0</v>
      </c>
      <c r="Q177" s="376">
        <v>2.0299999999999998</v>
      </c>
    </row>
    <row r="178" spans="1:20">
      <c r="B178" s="388">
        <v>5</v>
      </c>
      <c r="C178" s="389" t="s">
        <v>423</v>
      </c>
      <c r="D178" s="368">
        <f t="shared" si="151"/>
        <v>100.00000000000001</v>
      </c>
      <c r="E178" s="369">
        <f t="shared" si="152"/>
        <v>39.520000000000003</v>
      </c>
      <c r="F178" s="370">
        <v>10.72</v>
      </c>
      <c r="G178" s="370">
        <v>0</v>
      </c>
      <c r="H178" s="370">
        <v>28.8</v>
      </c>
      <c r="I178" s="369">
        <f t="shared" si="153"/>
        <v>48.470000000000006</v>
      </c>
      <c r="J178" s="370">
        <v>33.340000000000003</v>
      </c>
      <c r="K178" s="370">
        <v>11.59</v>
      </c>
      <c r="L178" s="371">
        <v>3.54</v>
      </c>
      <c r="M178" s="372">
        <v>0</v>
      </c>
      <c r="N178" s="369">
        <f t="shared" si="154"/>
        <v>9.98</v>
      </c>
      <c r="O178" s="374">
        <v>9.98</v>
      </c>
      <c r="P178" s="375">
        <v>0</v>
      </c>
      <c r="Q178" s="376">
        <v>2.0299999999999998</v>
      </c>
    </row>
    <row r="179" spans="1:20">
      <c r="B179" s="388">
        <v>6</v>
      </c>
      <c r="C179" s="389" t="s">
        <v>424</v>
      </c>
      <c r="D179" s="368">
        <f t="shared" si="151"/>
        <v>100.00000000000001</v>
      </c>
      <c r="E179" s="369">
        <f t="shared" si="152"/>
        <v>39.520000000000003</v>
      </c>
      <c r="F179" s="370">
        <v>10.72</v>
      </c>
      <c r="G179" s="370">
        <v>0</v>
      </c>
      <c r="H179" s="370">
        <v>28.8</v>
      </c>
      <c r="I179" s="369">
        <f t="shared" si="153"/>
        <v>48.470000000000006</v>
      </c>
      <c r="J179" s="370">
        <v>33.340000000000003</v>
      </c>
      <c r="K179" s="370">
        <v>11.59</v>
      </c>
      <c r="L179" s="371">
        <v>3.54</v>
      </c>
      <c r="M179" s="372">
        <v>0</v>
      </c>
      <c r="N179" s="369">
        <f t="shared" si="154"/>
        <v>9.98</v>
      </c>
      <c r="O179" s="374">
        <v>9.98</v>
      </c>
      <c r="P179" s="375">
        <v>0</v>
      </c>
      <c r="Q179" s="376">
        <v>2.0299999999999998</v>
      </c>
    </row>
    <row r="180" spans="1:20">
      <c r="B180" s="388">
        <v>7</v>
      </c>
      <c r="C180" s="389" t="s">
        <v>425</v>
      </c>
      <c r="D180" s="368">
        <f t="shared" si="151"/>
        <v>100.00000000000001</v>
      </c>
      <c r="E180" s="369">
        <f t="shared" si="152"/>
        <v>39.520000000000003</v>
      </c>
      <c r="F180" s="370">
        <v>10.72</v>
      </c>
      <c r="G180" s="370">
        <v>0</v>
      </c>
      <c r="H180" s="370">
        <v>28.8</v>
      </c>
      <c r="I180" s="369">
        <f t="shared" si="153"/>
        <v>48.470000000000006</v>
      </c>
      <c r="J180" s="370">
        <v>33.340000000000003</v>
      </c>
      <c r="K180" s="370">
        <v>11.59</v>
      </c>
      <c r="L180" s="371">
        <v>3.54</v>
      </c>
      <c r="M180" s="372">
        <v>0</v>
      </c>
      <c r="N180" s="369">
        <f t="shared" si="154"/>
        <v>9.98</v>
      </c>
      <c r="O180" s="374">
        <v>9.98</v>
      </c>
      <c r="P180" s="375">
        <v>0</v>
      </c>
      <c r="Q180" s="376">
        <v>2.0299999999999998</v>
      </c>
    </row>
    <row r="181" spans="1:20">
      <c r="B181" s="388">
        <v>8</v>
      </c>
      <c r="C181" s="389" t="s">
        <v>426</v>
      </c>
      <c r="D181" s="368">
        <f t="shared" si="151"/>
        <v>100.00000000000001</v>
      </c>
      <c r="E181" s="369">
        <f t="shared" si="152"/>
        <v>39.520000000000003</v>
      </c>
      <c r="F181" s="370">
        <v>10.72</v>
      </c>
      <c r="G181" s="370">
        <v>0</v>
      </c>
      <c r="H181" s="370">
        <v>28.8</v>
      </c>
      <c r="I181" s="369">
        <f t="shared" si="153"/>
        <v>48.470000000000006</v>
      </c>
      <c r="J181" s="370">
        <v>33.340000000000003</v>
      </c>
      <c r="K181" s="370">
        <v>11.59</v>
      </c>
      <c r="L181" s="371">
        <v>3.54</v>
      </c>
      <c r="M181" s="372">
        <v>0</v>
      </c>
      <c r="N181" s="369">
        <f t="shared" si="154"/>
        <v>9.98</v>
      </c>
      <c r="O181" s="374">
        <v>9.98</v>
      </c>
      <c r="P181" s="375">
        <v>0</v>
      </c>
      <c r="Q181" s="376">
        <v>2.0299999999999998</v>
      </c>
    </row>
    <row r="182" spans="1:20">
      <c r="B182" s="388">
        <v>9</v>
      </c>
      <c r="C182" s="389" t="s">
        <v>427</v>
      </c>
      <c r="D182" s="368">
        <f t="shared" si="151"/>
        <v>100.00000000000001</v>
      </c>
      <c r="E182" s="369">
        <f t="shared" si="152"/>
        <v>39.520000000000003</v>
      </c>
      <c r="F182" s="370">
        <v>10.72</v>
      </c>
      <c r="G182" s="370">
        <v>0</v>
      </c>
      <c r="H182" s="370">
        <v>28.8</v>
      </c>
      <c r="I182" s="369">
        <f t="shared" si="153"/>
        <v>48.470000000000006</v>
      </c>
      <c r="J182" s="370">
        <v>33.340000000000003</v>
      </c>
      <c r="K182" s="370">
        <v>11.59</v>
      </c>
      <c r="L182" s="371">
        <v>3.54</v>
      </c>
      <c r="M182" s="372">
        <v>0</v>
      </c>
      <c r="N182" s="369">
        <f t="shared" si="154"/>
        <v>9.98</v>
      </c>
      <c r="O182" s="374">
        <v>9.98</v>
      </c>
      <c r="P182" s="375">
        <v>0</v>
      </c>
      <c r="Q182" s="376">
        <v>2.0299999999999998</v>
      </c>
    </row>
    <row r="183" spans="1:20">
      <c r="B183" s="388">
        <v>10</v>
      </c>
      <c r="C183" s="389" t="s">
        <v>428</v>
      </c>
      <c r="D183" s="368">
        <f t="shared" si="151"/>
        <v>100.00000000000001</v>
      </c>
      <c r="E183" s="369">
        <f t="shared" si="152"/>
        <v>39.520000000000003</v>
      </c>
      <c r="F183" s="370">
        <v>10.72</v>
      </c>
      <c r="G183" s="370">
        <v>0</v>
      </c>
      <c r="H183" s="370">
        <v>28.8</v>
      </c>
      <c r="I183" s="369">
        <f t="shared" si="153"/>
        <v>48.470000000000006</v>
      </c>
      <c r="J183" s="370">
        <v>33.340000000000003</v>
      </c>
      <c r="K183" s="370">
        <v>11.59</v>
      </c>
      <c r="L183" s="371">
        <v>3.54</v>
      </c>
      <c r="M183" s="372">
        <v>0</v>
      </c>
      <c r="N183" s="369">
        <f t="shared" si="154"/>
        <v>9.98</v>
      </c>
      <c r="O183" s="374">
        <v>9.98</v>
      </c>
      <c r="P183" s="375">
        <v>0</v>
      </c>
      <c r="Q183" s="376">
        <v>2.0299999999999998</v>
      </c>
    </row>
    <row r="184" spans="1:20">
      <c r="B184" s="388">
        <v>11</v>
      </c>
      <c r="C184" s="389" t="s">
        <v>429</v>
      </c>
      <c r="D184" s="368">
        <f t="shared" si="151"/>
        <v>100.00000000000001</v>
      </c>
      <c r="E184" s="369">
        <f t="shared" si="152"/>
        <v>39.520000000000003</v>
      </c>
      <c r="F184" s="370">
        <v>10.72</v>
      </c>
      <c r="G184" s="370">
        <v>0</v>
      </c>
      <c r="H184" s="370">
        <v>28.8</v>
      </c>
      <c r="I184" s="369">
        <f t="shared" si="153"/>
        <v>48.470000000000006</v>
      </c>
      <c r="J184" s="370">
        <v>33.340000000000003</v>
      </c>
      <c r="K184" s="370">
        <v>11.59</v>
      </c>
      <c r="L184" s="371">
        <v>3.54</v>
      </c>
      <c r="M184" s="372">
        <v>0</v>
      </c>
      <c r="N184" s="369">
        <f t="shared" si="154"/>
        <v>9.98</v>
      </c>
      <c r="O184" s="374">
        <v>9.98</v>
      </c>
      <c r="P184" s="375">
        <v>0</v>
      </c>
      <c r="Q184" s="376">
        <v>2.0299999999999998</v>
      </c>
    </row>
    <row r="185" spans="1:20">
      <c r="B185" s="388">
        <v>12</v>
      </c>
      <c r="C185" s="389" t="s">
        <v>430</v>
      </c>
      <c r="D185" s="368">
        <f t="shared" si="151"/>
        <v>100.00000000000001</v>
      </c>
      <c r="E185" s="369">
        <f t="shared" si="152"/>
        <v>39.520000000000003</v>
      </c>
      <c r="F185" s="370">
        <v>10.72</v>
      </c>
      <c r="G185" s="370">
        <v>0</v>
      </c>
      <c r="H185" s="370">
        <v>28.8</v>
      </c>
      <c r="I185" s="369">
        <f t="shared" si="153"/>
        <v>48.470000000000006</v>
      </c>
      <c r="J185" s="370">
        <v>33.340000000000003</v>
      </c>
      <c r="K185" s="370">
        <v>11.59</v>
      </c>
      <c r="L185" s="371">
        <v>3.54</v>
      </c>
      <c r="M185" s="372">
        <v>0</v>
      </c>
      <c r="N185" s="369">
        <f t="shared" si="154"/>
        <v>9.98</v>
      </c>
      <c r="O185" s="374">
        <v>9.98</v>
      </c>
      <c r="P185" s="375">
        <v>0</v>
      </c>
      <c r="Q185" s="376">
        <v>2.0299999999999998</v>
      </c>
    </row>
    <row r="186" spans="1:20">
      <c r="B186" s="388">
        <v>13</v>
      </c>
      <c r="C186" s="389" t="s">
        <v>431</v>
      </c>
      <c r="D186" s="368">
        <f t="shared" si="151"/>
        <v>100.00000000000001</v>
      </c>
      <c r="E186" s="369">
        <f t="shared" si="152"/>
        <v>39.520000000000003</v>
      </c>
      <c r="F186" s="370">
        <v>10.72</v>
      </c>
      <c r="G186" s="370">
        <v>0</v>
      </c>
      <c r="H186" s="370">
        <v>28.8</v>
      </c>
      <c r="I186" s="369">
        <f t="shared" si="153"/>
        <v>48.470000000000006</v>
      </c>
      <c r="J186" s="370">
        <v>33.340000000000003</v>
      </c>
      <c r="K186" s="370">
        <v>11.59</v>
      </c>
      <c r="L186" s="371">
        <v>3.54</v>
      </c>
      <c r="M186" s="372">
        <v>0</v>
      </c>
      <c r="N186" s="369">
        <f t="shared" si="154"/>
        <v>9.98</v>
      </c>
      <c r="O186" s="374">
        <v>9.98</v>
      </c>
      <c r="P186" s="375">
        <v>0</v>
      </c>
      <c r="Q186" s="376">
        <v>2.0299999999999998</v>
      </c>
    </row>
    <row r="187" spans="1:20">
      <c r="B187" s="392">
        <v>14</v>
      </c>
      <c r="C187" s="393" t="s">
        <v>432</v>
      </c>
      <c r="D187" s="378">
        <f t="shared" si="151"/>
        <v>100.00000000000001</v>
      </c>
      <c r="E187" s="379">
        <f t="shared" si="152"/>
        <v>39.520000000000003</v>
      </c>
      <c r="F187" s="380">
        <v>10.72</v>
      </c>
      <c r="G187" s="380">
        <v>0</v>
      </c>
      <c r="H187" s="380">
        <v>28.8</v>
      </c>
      <c r="I187" s="379">
        <f t="shared" si="153"/>
        <v>48.470000000000006</v>
      </c>
      <c r="J187" s="380">
        <v>33.340000000000003</v>
      </c>
      <c r="K187" s="380">
        <v>11.59</v>
      </c>
      <c r="L187" s="381">
        <v>3.54</v>
      </c>
      <c r="M187" s="382">
        <v>0</v>
      </c>
      <c r="N187" s="369">
        <f t="shared" si="154"/>
        <v>9.98</v>
      </c>
      <c r="O187" s="383">
        <v>9.98</v>
      </c>
      <c r="P187" s="384">
        <v>0</v>
      </c>
      <c r="Q187" s="385">
        <v>2.0299999999999998</v>
      </c>
    </row>
    <row r="188" spans="1:20">
      <c r="B188" s="397" t="s">
        <v>433</v>
      </c>
      <c r="C188" s="398" t="s">
        <v>330</v>
      </c>
      <c r="D188" s="399">
        <f t="shared" si="151"/>
        <v>100.00000000000001</v>
      </c>
      <c r="E188" s="400">
        <f t="shared" si="152"/>
        <v>39.520000000000003</v>
      </c>
      <c r="F188" s="401">
        <v>10.72</v>
      </c>
      <c r="G188" s="401">
        <v>0</v>
      </c>
      <c r="H188" s="401">
        <v>28.8</v>
      </c>
      <c r="I188" s="400">
        <f t="shared" si="153"/>
        <v>48.470000000000006</v>
      </c>
      <c r="J188" s="401">
        <v>33.340000000000003</v>
      </c>
      <c r="K188" s="401">
        <v>11.59</v>
      </c>
      <c r="L188" s="402">
        <v>3.54</v>
      </c>
      <c r="M188" s="403">
        <v>0</v>
      </c>
      <c r="N188" s="400">
        <f>SUM(O188:P188)</f>
        <v>9.98</v>
      </c>
      <c r="O188" s="422">
        <v>9.98</v>
      </c>
      <c r="P188" s="423">
        <v>0</v>
      </c>
      <c r="Q188" s="406">
        <v>2.0299999999999998</v>
      </c>
    </row>
    <row r="189" spans="1:20">
      <c r="B189" s="424" t="s">
        <v>434</v>
      </c>
      <c r="C189" s="425" t="s">
        <v>332</v>
      </c>
      <c r="D189" s="426">
        <f t="shared" si="151"/>
        <v>100.00000000000001</v>
      </c>
      <c r="E189" s="427">
        <f t="shared" si="152"/>
        <v>39.520000000000003</v>
      </c>
      <c r="F189" s="428">
        <v>10.72</v>
      </c>
      <c r="G189" s="428">
        <v>0</v>
      </c>
      <c r="H189" s="428">
        <v>28.8</v>
      </c>
      <c r="I189" s="427">
        <f t="shared" si="153"/>
        <v>48.470000000000006</v>
      </c>
      <c r="J189" s="428">
        <v>33.340000000000003</v>
      </c>
      <c r="K189" s="428">
        <v>11.59</v>
      </c>
      <c r="L189" s="429">
        <v>3.54</v>
      </c>
      <c r="M189" s="430">
        <v>0</v>
      </c>
      <c r="N189" s="427">
        <f>SUM(O189:P189)</f>
        <v>9.98</v>
      </c>
      <c r="O189" s="431">
        <v>9.98</v>
      </c>
      <c r="P189" s="432">
        <v>0</v>
      </c>
      <c r="Q189" s="433">
        <v>2.0299999999999998</v>
      </c>
    </row>
    <row r="190" spans="1:20" ht="45" customHeight="1">
      <c r="B190" s="105" t="s">
        <v>435</v>
      </c>
      <c r="C190" s="106" t="s">
        <v>436</v>
      </c>
      <c r="D190" s="308">
        <f t="shared" ref="D190:Q190" si="155">D191+D193+D196+D198+D205+D204+D211+D215+D218+D234+D235</f>
        <v>146.11963</v>
      </c>
      <c r="E190" s="105">
        <f t="shared" si="155"/>
        <v>50.147057872355333</v>
      </c>
      <c r="F190" s="209">
        <f t="shared" si="155"/>
        <v>12.989274168117053</v>
      </c>
      <c r="G190" s="210">
        <f t="shared" si="155"/>
        <v>2.5758585597101227E-2</v>
      </c>
      <c r="H190" s="211">
        <f t="shared" si="155"/>
        <v>37.132025118641174</v>
      </c>
      <c r="I190" s="105">
        <f t="shared" si="155"/>
        <v>69.239765459950078</v>
      </c>
      <c r="J190" s="209">
        <f t="shared" si="155"/>
        <v>40.455044672360458</v>
      </c>
      <c r="K190" s="210">
        <f t="shared" si="155"/>
        <v>21.803982470808673</v>
      </c>
      <c r="L190" s="434">
        <f t="shared" si="155"/>
        <v>6.9807383167809505</v>
      </c>
      <c r="M190" s="105">
        <f t="shared" si="155"/>
        <v>0</v>
      </c>
      <c r="N190" s="212">
        <f t="shared" si="155"/>
        <v>16.116422237740998</v>
      </c>
      <c r="O190" s="213">
        <f t="shared" si="155"/>
        <v>16.116422237740998</v>
      </c>
      <c r="P190" s="211">
        <f t="shared" si="155"/>
        <v>0</v>
      </c>
      <c r="Q190" s="212">
        <f t="shared" si="155"/>
        <v>4.9393144299535745</v>
      </c>
      <c r="R190" s="309"/>
      <c r="S190" s="310"/>
      <c r="T190" s="183"/>
    </row>
    <row r="191" spans="1:20">
      <c r="B191" s="435" t="s">
        <v>437</v>
      </c>
      <c r="C191" s="436" t="s">
        <v>237</v>
      </c>
      <c r="D191" s="437">
        <f t="shared" ref="D191:Q191" si="156">D192</f>
        <v>1.1651100000000001</v>
      </c>
      <c r="E191" s="435">
        <f t="shared" si="156"/>
        <v>0.41601946445336752</v>
      </c>
      <c r="F191" s="438">
        <f t="shared" si="156"/>
        <v>0.10775888182339358</v>
      </c>
      <c r="G191" s="439">
        <f t="shared" si="156"/>
        <v>2.1369295507742535E-4</v>
      </c>
      <c r="H191" s="440">
        <f t="shared" si="156"/>
        <v>0.30804688967489652</v>
      </c>
      <c r="I191" s="435">
        <f t="shared" si="156"/>
        <v>0.57441236570340537</v>
      </c>
      <c r="J191" s="438">
        <f t="shared" si="156"/>
        <v>0.33561462492718652</v>
      </c>
      <c r="K191" s="439">
        <f t="shared" si="156"/>
        <v>0.18088560915269486</v>
      </c>
      <c r="L191" s="441">
        <f t="shared" si="156"/>
        <v>5.7912131623523912E-2</v>
      </c>
      <c r="M191" s="435">
        <f t="shared" si="156"/>
        <v>0</v>
      </c>
      <c r="N191" s="442">
        <f t="shared" si="156"/>
        <v>0.13370166930462118</v>
      </c>
      <c r="O191" s="443">
        <f t="shared" si="156"/>
        <v>0.13370166930462118</v>
      </c>
      <c r="P191" s="440">
        <f t="shared" si="156"/>
        <v>0</v>
      </c>
      <c r="Q191" s="442">
        <f t="shared" si="156"/>
        <v>4.0976500538606027E-2</v>
      </c>
      <c r="R191" s="309"/>
      <c r="S191" s="310"/>
    </row>
    <row r="192" spans="1:20" ht="25.5">
      <c r="A192" s="444"/>
      <c r="B192" s="144" t="s">
        <v>438</v>
      </c>
      <c r="C192" s="142" t="s">
        <v>439</v>
      </c>
      <c r="D192" s="445">
        <v>1.1651100000000001</v>
      </c>
      <c r="E192" s="299">
        <f>SUM(F192:H192)</f>
        <v>0.41601946445336752</v>
      </c>
      <c r="F192" s="446">
        <f>IFERROR($D192*F$242/100, 0)</f>
        <v>0.10775888182339358</v>
      </c>
      <c r="G192" s="447">
        <f>IFERROR($D192*G$242/100, 0)</f>
        <v>2.1369295507742535E-4</v>
      </c>
      <c r="H192" s="448">
        <f>IFERROR($D192*H$242/100, 0)</f>
        <v>0.30804688967489652</v>
      </c>
      <c r="I192" s="299">
        <f t="shared" ref="I192:I240" si="157">SUM(J192:L192)</f>
        <v>0.57441236570340537</v>
      </c>
      <c r="J192" s="446">
        <f t="shared" ref="J192:Q192" si="158">IFERROR($D192*J$242/100, 0)</f>
        <v>0.33561462492718652</v>
      </c>
      <c r="K192" s="447">
        <f t="shared" si="158"/>
        <v>0.18088560915269486</v>
      </c>
      <c r="L192" s="449">
        <f t="shared" si="158"/>
        <v>5.7912131623523912E-2</v>
      </c>
      <c r="M192" s="299">
        <f t="shared" si="158"/>
        <v>0</v>
      </c>
      <c r="N192" s="299">
        <f t="shared" ref="N192:N203" si="159">SUM(O192:P192)</f>
        <v>0.13370166930462118</v>
      </c>
      <c r="O192" s="450">
        <f t="shared" si="158"/>
        <v>0.13370166930462118</v>
      </c>
      <c r="P192" s="448">
        <f t="shared" si="158"/>
        <v>0</v>
      </c>
      <c r="Q192" s="451">
        <f t="shared" si="158"/>
        <v>4.0976500538606027E-2</v>
      </c>
      <c r="R192" s="320"/>
      <c r="S192" s="321"/>
    </row>
    <row r="193" spans="2:19" s="3" customFormat="1">
      <c r="B193" s="122" t="s">
        <v>97</v>
      </c>
      <c r="C193" s="182" t="s">
        <v>247</v>
      </c>
      <c r="D193" s="322">
        <f t="shared" ref="D193:H193" si="160">SUM(D194:D195)</f>
        <v>1.12869</v>
      </c>
      <c r="E193" s="125">
        <f t="shared" si="160"/>
        <v>0.40301517396114644</v>
      </c>
      <c r="F193" s="126">
        <f t="shared" si="160"/>
        <v>0.10439046298224725</v>
      </c>
      <c r="G193" s="127">
        <f t="shared" si="160"/>
        <v>2.0701315881448034E-4</v>
      </c>
      <c r="H193" s="128">
        <f t="shared" si="160"/>
        <v>0.2984176978200847</v>
      </c>
      <c r="I193" s="125">
        <f t="shared" si="157"/>
        <v>0.55645689509640839</v>
      </c>
      <c r="J193" s="126">
        <f t="shared" ref="J193:Q193" si="161">SUM(J194:J195)</f>
        <v>0.32512369734108032</v>
      </c>
      <c r="K193" s="127">
        <f t="shared" si="161"/>
        <v>0.17523133283085301</v>
      </c>
      <c r="L193" s="452">
        <f t="shared" si="161"/>
        <v>5.6101864924475116E-2</v>
      </c>
      <c r="M193" s="125">
        <f t="shared" si="161"/>
        <v>0</v>
      </c>
      <c r="N193" s="125">
        <f t="shared" si="159"/>
        <v>0.12952230873259421</v>
      </c>
      <c r="O193" s="130">
        <f t="shared" ref="O193:P193" si="162">SUM(O194:O195)</f>
        <v>0.12952230873259421</v>
      </c>
      <c r="P193" s="128">
        <f t="shared" si="162"/>
        <v>0</v>
      </c>
      <c r="Q193" s="129">
        <f t="shared" si="161"/>
        <v>3.9695622209850775E-2</v>
      </c>
      <c r="R193" s="309"/>
      <c r="S193" s="310"/>
    </row>
    <row r="194" spans="2:19">
      <c r="B194" s="240" t="s">
        <v>440</v>
      </c>
      <c r="C194" s="142" t="s">
        <v>441</v>
      </c>
      <c r="D194" s="319">
        <v>0</v>
      </c>
      <c r="E194" s="184">
        <f t="shared" ref="E194:E240" si="163">SUM(F194:H194)</f>
        <v>0</v>
      </c>
      <c r="F194" s="187">
        <f t="shared" ref="F194:H195" si="164">IFERROR($D194*F$242/100, 0)</f>
        <v>0</v>
      </c>
      <c r="G194" s="188">
        <f t="shared" si="164"/>
        <v>0</v>
      </c>
      <c r="H194" s="189">
        <f t="shared" si="164"/>
        <v>0</v>
      </c>
      <c r="I194" s="184">
        <f t="shared" si="157"/>
        <v>0</v>
      </c>
      <c r="J194" s="187">
        <f t="shared" ref="J194:M195" si="165">IFERROR($D194*J$242/100, 0)</f>
        <v>0</v>
      </c>
      <c r="K194" s="188">
        <f t="shared" si="165"/>
        <v>0</v>
      </c>
      <c r="L194" s="453">
        <f t="shared" si="165"/>
        <v>0</v>
      </c>
      <c r="M194" s="184">
        <f t="shared" si="165"/>
        <v>0</v>
      </c>
      <c r="N194" s="184">
        <f t="shared" si="159"/>
        <v>0</v>
      </c>
      <c r="O194" s="191">
        <f t="shared" ref="O194:Q195" si="166">IFERROR($D194*O$242/100, 0)</f>
        <v>0</v>
      </c>
      <c r="P194" s="189">
        <f t="shared" si="166"/>
        <v>0</v>
      </c>
      <c r="Q194" s="190">
        <f t="shared" si="166"/>
        <v>0</v>
      </c>
      <c r="R194" s="320"/>
      <c r="S194" s="321"/>
    </row>
    <row r="195" spans="2:19">
      <c r="B195" s="454" t="s">
        <v>442</v>
      </c>
      <c r="C195" s="455" t="s">
        <v>251</v>
      </c>
      <c r="D195" s="329">
        <v>1.12869</v>
      </c>
      <c r="E195" s="330">
        <f t="shared" si="163"/>
        <v>0.40301517396114644</v>
      </c>
      <c r="F195" s="331">
        <f t="shared" si="164"/>
        <v>0.10439046298224725</v>
      </c>
      <c r="G195" s="332">
        <f t="shared" si="164"/>
        <v>2.0701315881448034E-4</v>
      </c>
      <c r="H195" s="333">
        <f t="shared" si="164"/>
        <v>0.2984176978200847</v>
      </c>
      <c r="I195" s="330">
        <f t="shared" si="157"/>
        <v>0.55645689509640839</v>
      </c>
      <c r="J195" s="331">
        <f t="shared" si="165"/>
        <v>0.32512369734108032</v>
      </c>
      <c r="K195" s="332">
        <f t="shared" si="165"/>
        <v>0.17523133283085301</v>
      </c>
      <c r="L195" s="456">
        <f t="shared" si="165"/>
        <v>5.6101864924475116E-2</v>
      </c>
      <c r="M195" s="330">
        <f t="shared" si="165"/>
        <v>0</v>
      </c>
      <c r="N195" s="330">
        <f t="shared" si="159"/>
        <v>0.12952230873259421</v>
      </c>
      <c r="O195" s="335">
        <f t="shared" si="166"/>
        <v>0.12952230873259421</v>
      </c>
      <c r="P195" s="333">
        <f t="shared" si="166"/>
        <v>0</v>
      </c>
      <c r="Q195" s="457">
        <f t="shared" si="166"/>
        <v>3.9695622209850775E-2</v>
      </c>
      <c r="R195" s="320"/>
      <c r="S195" s="321"/>
    </row>
    <row r="196" spans="2:19">
      <c r="B196" s="114" t="s">
        <v>99</v>
      </c>
      <c r="C196" s="115" t="s">
        <v>253</v>
      </c>
      <c r="D196" s="458">
        <f>D197</f>
        <v>2.5061399999999998</v>
      </c>
      <c r="E196" s="117">
        <f t="shared" si="163"/>
        <v>0.89485372251990136</v>
      </c>
      <c r="F196" s="118">
        <f>F197</f>
        <v>0.23178828101456475</v>
      </c>
      <c r="G196" s="119">
        <f>G197</f>
        <v>4.5965141698014669E-4</v>
      </c>
      <c r="H196" s="120">
        <f>H197</f>
        <v>0.66260579008835652</v>
      </c>
      <c r="I196" s="117">
        <f t="shared" si="157"/>
        <v>1.235555274767131</v>
      </c>
      <c r="J196" s="118">
        <f t="shared" ref="J196:Q196" si="167">J197</f>
        <v>0.72190371391114938</v>
      </c>
      <c r="K196" s="119">
        <f t="shared" si="167"/>
        <v>0.38908314281221057</v>
      </c>
      <c r="L196" s="459">
        <f t="shared" si="167"/>
        <v>0.12456841804377115</v>
      </c>
      <c r="M196" s="117">
        <f t="shared" si="167"/>
        <v>0</v>
      </c>
      <c r="N196" s="117">
        <f t="shared" si="159"/>
        <v>0.28759095837395887</v>
      </c>
      <c r="O196" s="460">
        <f t="shared" si="167"/>
        <v>0.28759095837395887</v>
      </c>
      <c r="P196" s="120">
        <f t="shared" si="167"/>
        <v>0</v>
      </c>
      <c r="Q196" s="121">
        <f t="shared" si="167"/>
        <v>8.8140044339008433E-2</v>
      </c>
      <c r="R196" s="309"/>
      <c r="S196" s="310"/>
    </row>
    <row r="197" spans="2:19">
      <c r="B197" s="141" t="s">
        <v>443</v>
      </c>
      <c r="C197" s="142" t="s">
        <v>255</v>
      </c>
      <c r="D197" s="319">
        <v>2.5061399999999998</v>
      </c>
      <c r="E197" s="184">
        <f t="shared" si="163"/>
        <v>0.89485372251990136</v>
      </c>
      <c r="F197" s="187">
        <f>IFERROR($D197*F$242/100, 0)</f>
        <v>0.23178828101456475</v>
      </c>
      <c r="G197" s="188">
        <f>IFERROR($D197*G$242/100, 0)</f>
        <v>4.5965141698014669E-4</v>
      </c>
      <c r="H197" s="189">
        <f>IFERROR($D197*H$242/100, 0)</f>
        <v>0.66260579008835652</v>
      </c>
      <c r="I197" s="184">
        <f t="shared" si="157"/>
        <v>1.235555274767131</v>
      </c>
      <c r="J197" s="187">
        <f t="shared" ref="J197:Q197" si="168">IFERROR($D197*J$242/100, 0)</f>
        <v>0.72190371391114938</v>
      </c>
      <c r="K197" s="188">
        <f t="shared" si="168"/>
        <v>0.38908314281221057</v>
      </c>
      <c r="L197" s="453">
        <f t="shared" si="168"/>
        <v>0.12456841804377115</v>
      </c>
      <c r="M197" s="184">
        <f t="shared" si="168"/>
        <v>0</v>
      </c>
      <c r="N197" s="184">
        <f t="shared" si="159"/>
        <v>0.28759095837395887</v>
      </c>
      <c r="O197" s="191">
        <f t="shared" si="168"/>
        <v>0.28759095837395887</v>
      </c>
      <c r="P197" s="189">
        <f t="shared" si="168"/>
        <v>0</v>
      </c>
      <c r="Q197" s="190">
        <f t="shared" si="168"/>
        <v>8.8140044339008433E-2</v>
      </c>
      <c r="R197" s="320"/>
      <c r="S197" s="321"/>
    </row>
    <row r="198" spans="2:19" s="3" customFormat="1">
      <c r="B198" s="122" t="s">
        <v>101</v>
      </c>
      <c r="C198" s="182" t="s">
        <v>257</v>
      </c>
      <c r="D198" s="322">
        <f>SUM(D199:D203)</f>
        <v>12.93962</v>
      </c>
      <c r="E198" s="125">
        <f t="shared" si="163"/>
        <v>4.6202794436834997</v>
      </c>
      <c r="F198" s="126">
        <f>SUM(F199:F203)</f>
        <v>1.1967616640657275</v>
      </c>
      <c r="G198" s="127">
        <f>SUM(G199:G203)</f>
        <v>2.3732571477190602E-3</v>
      </c>
      <c r="H198" s="128">
        <f>SUM(H199:H203)</f>
        <v>3.4211445224700534</v>
      </c>
      <c r="I198" s="125">
        <f t="shared" si="157"/>
        <v>6.3793785440886239</v>
      </c>
      <c r="J198" s="126">
        <f t="shared" ref="J198:Q198" si="169">SUM(J199:J203)</f>
        <v>3.7273096214094132</v>
      </c>
      <c r="K198" s="127">
        <f t="shared" si="169"/>
        <v>2.0089013448553299</v>
      </c>
      <c r="L198" s="452">
        <f t="shared" si="169"/>
        <v>0.64316757782388145</v>
      </c>
      <c r="M198" s="125">
        <f t="shared" si="169"/>
        <v>0</v>
      </c>
      <c r="N198" s="125">
        <f t="shared" si="159"/>
        <v>1.4848802208954193</v>
      </c>
      <c r="O198" s="130">
        <f t="shared" ref="O198:P198" si="170">SUM(O199:O203)</f>
        <v>1.4848802208954193</v>
      </c>
      <c r="P198" s="128">
        <f t="shared" si="170"/>
        <v>0</v>
      </c>
      <c r="Q198" s="129">
        <f t="shared" si="169"/>
        <v>0.45508179133245558</v>
      </c>
      <c r="R198" s="309"/>
      <c r="S198" s="310"/>
    </row>
    <row r="199" spans="2:19">
      <c r="B199" s="141" t="s">
        <v>444</v>
      </c>
      <c r="C199" s="142" t="s">
        <v>211</v>
      </c>
      <c r="D199" s="319">
        <v>1.0107900000000001</v>
      </c>
      <c r="E199" s="184">
        <f t="shared" si="163"/>
        <v>0.36091726487183123</v>
      </c>
      <c r="F199" s="187">
        <f t="shared" ref="F199:H203" si="171">IFERROR($D199*F$242/100, 0)</f>
        <v>9.3486108743610463E-2</v>
      </c>
      <c r="G199" s="188">
        <f t="shared" si="171"/>
        <v>1.8538910666178365E-4</v>
      </c>
      <c r="H199" s="189">
        <f t="shared" si="171"/>
        <v>0.267245767021559</v>
      </c>
      <c r="I199" s="184">
        <f t="shared" si="157"/>
        <v>0.49833086586618008</v>
      </c>
      <c r="J199" s="187">
        <f t="shared" ref="J199:M203" si="172">IFERROR($D199*J$242/100, 0)</f>
        <v>0.29116212780780432</v>
      </c>
      <c r="K199" s="188">
        <f t="shared" si="172"/>
        <v>0.15692712694548364</v>
      </c>
      <c r="L199" s="453">
        <f t="shared" si="172"/>
        <v>5.0241611112892118E-2</v>
      </c>
      <c r="M199" s="184">
        <f t="shared" si="172"/>
        <v>0</v>
      </c>
      <c r="N199" s="184">
        <f t="shared" si="159"/>
        <v>0.11599274773748233</v>
      </c>
      <c r="O199" s="191">
        <f t="shared" ref="O199:Q203" si="173">IFERROR($D199*O$242/100, 0)</f>
        <v>0.11599274773748233</v>
      </c>
      <c r="P199" s="189">
        <f t="shared" si="173"/>
        <v>0</v>
      </c>
      <c r="Q199" s="190">
        <f t="shared" si="173"/>
        <v>3.5549121524506344E-2</v>
      </c>
      <c r="R199" s="320"/>
      <c r="S199" s="321"/>
    </row>
    <row r="200" spans="2:19">
      <c r="B200" s="141" t="s">
        <v>445</v>
      </c>
      <c r="C200" s="142" t="s">
        <v>215</v>
      </c>
      <c r="D200" s="319">
        <v>11.92883</v>
      </c>
      <c r="E200" s="184">
        <f t="shared" si="163"/>
        <v>4.2593621788116689</v>
      </c>
      <c r="F200" s="187">
        <f t="shared" si="171"/>
        <v>1.103275555322117</v>
      </c>
      <c r="G200" s="188">
        <f t="shared" si="171"/>
        <v>2.1878680410572764E-3</v>
      </c>
      <c r="H200" s="189">
        <f t="shared" si="171"/>
        <v>3.1538987554484943</v>
      </c>
      <c r="I200" s="184">
        <f t="shared" si="157"/>
        <v>5.881047678222445</v>
      </c>
      <c r="J200" s="187">
        <f t="shared" si="172"/>
        <v>3.436147493601609</v>
      </c>
      <c r="K200" s="188">
        <f t="shared" si="172"/>
        <v>1.8519742179098464</v>
      </c>
      <c r="L200" s="453">
        <f t="shared" si="172"/>
        <v>0.59292596671098929</v>
      </c>
      <c r="M200" s="184">
        <f t="shared" si="172"/>
        <v>0</v>
      </c>
      <c r="N200" s="184">
        <f t="shared" si="159"/>
        <v>1.368887473157937</v>
      </c>
      <c r="O200" s="191">
        <f t="shared" si="173"/>
        <v>1.368887473157937</v>
      </c>
      <c r="P200" s="189">
        <f t="shared" si="173"/>
        <v>0</v>
      </c>
      <c r="Q200" s="190">
        <f t="shared" si="173"/>
        <v>0.41953266980794923</v>
      </c>
      <c r="R200" s="320"/>
      <c r="S200" s="321"/>
    </row>
    <row r="201" spans="2:19">
      <c r="B201" s="141" t="s">
        <v>446</v>
      </c>
      <c r="C201" s="231" t="s">
        <v>261</v>
      </c>
      <c r="D201" s="319">
        <v>0</v>
      </c>
      <c r="E201" s="184">
        <f t="shared" si="163"/>
        <v>0</v>
      </c>
      <c r="F201" s="187">
        <f t="shared" si="171"/>
        <v>0</v>
      </c>
      <c r="G201" s="188">
        <f t="shared" si="171"/>
        <v>0</v>
      </c>
      <c r="H201" s="189">
        <f t="shared" si="171"/>
        <v>0</v>
      </c>
      <c r="I201" s="184">
        <f t="shared" si="157"/>
        <v>0</v>
      </c>
      <c r="J201" s="187">
        <f t="shared" si="172"/>
        <v>0</v>
      </c>
      <c r="K201" s="188">
        <f t="shared" si="172"/>
        <v>0</v>
      </c>
      <c r="L201" s="453">
        <f t="shared" si="172"/>
        <v>0</v>
      </c>
      <c r="M201" s="184">
        <f t="shared" si="172"/>
        <v>0</v>
      </c>
      <c r="N201" s="184">
        <f t="shared" si="159"/>
        <v>0</v>
      </c>
      <c r="O201" s="191">
        <f t="shared" si="173"/>
        <v>0</v>
      </c>
      <c r="P201" s="189">
        <f t="shared" si="173"/>
        <v>0</v>
      </c>
      <c r="Q201" s="190">
        <f t="shared" si="173"/>
        <v>0</v>
      </c>
      <c r="R201" s="320"/>
      <c r="S201" s="321"/>
    </row>
    <row r="202" spans="2:19">
      <c r="B202" s="141" t="s">
        <v>447</v>
      </c>
      <c r="C202" s="232" t="s">
        <v>213</v>
      </c>
      <c r="D202" s="319">
        <v>0</v>
      </c>
      <c r="E202" s="184">
        <f t="shared" si="163"/>
        <v>0</v>
      </c>
      <c r="F202" s="187">
        <f t="shared" si="171"/>
        <v>0</v>
      </c>
      <c r="G202" s="188">
        <f t="shared" si="171"/>
        <v>0</v>
      </c>
      <c r="H202" s="189">
        <f t="shared" si="171"/>
        <v>0</v>
      </c>
      <c r="I202" s="184">
        <f t="shared" si="157"/>
        <v>0</v>
      </c>
      <c r="J202" s="187">
        <f t="shared" si="172"/>
        <v>0</v>
      </c>
      <c r="K202" s="188">
        <f t="shared" si="172"/>
        <v>0</v>
      </c>
      <c r="L202" s="453">
        <f t="shared" si="172"/>
        <v>0</v>
      </c>
      <c r="M202" s="184">
        <f t="shared" si="172"/>
        <v>0</v>
      </c>
      <c r="N202" s="184">
        <f t="shared" si="159"/>
        <v>0</v>
      </c>
      <c r="O202" s="191">
        <f t="shared" si="173"/>
        <v>0</v>
      </c>
      <c r="P202" s="189">
        <f t="shared" si="173"/>
        <v>0</v>
      </c>
      <c r="Q202" s="190">
        <f t="shared" si="173"/>
        <v>0</v>
      </c>
      <c r="R202" s="320"/>
      <c r="S202" s="321"/>
    </row>
    <row r="203" spans="2:19" ht="26.25">
      <c r="B203" s="141" t="s">
        <v>448</v>
      </c>
      <c r="C203" s="232" t="s">
        <v>264</v>
      </c>
      <c r="D203" s="319">
        <v>0</v>
      </c>
      <c r="E203" s="184">
        <f t="shared" si="163"/>
        <v>0</v>
      </c>
      <c r="F203" s="187">
        <f t="shared" si="171"/>
        <v>0</v>
      </c>
      <c r="G203" s="188">
        <f t="shared" si="171"/>
        <v>0</v>
      </c>
      <c r="H203" s="189">
        <f t="shared" si="171"/>
        <v>0</v>
      </c>
      <c r="I203" s="184">
        <f t="shared" si="157"/>
        <v>0</v>
      </c>
      <c r="J203" s="187">
        <f t="shared" si="172"/>
        <v>0</v>
      </c>
      <c r="K203" s="188">
        <f t="shared" si="172"/>
        <v>0</v>
      </c>
      <c r="L203" s="453">
        <f t="shared" si="172"/>
        <v>0</v>
      </c>
      <c r="M203" s="184">
        <f t="shared" si="172"/>
        <v>0</v>
      </c>
      <c r="N203" s="184">
        <f t="shared" si="159"/>
        <v>0</v>
      </c>
      <c r="O203" s="191">
        <f t="shared" si="173"/>
        <v>0</v>
      </c>
      <c r="P203" s="189">
        <f t="shared" si="173"/>
        <v>0</v>
      </c>
      <c r="Q203" s="190">
        <f t="shared" si="173"/>
        <v>0</v>
      </c>
      <c r="R203" s="320"/>
      <c r="S203" s="321"/>
    </row>
    <row r="204" spans="2:19" s="3" customFormat="1">
      <c r="B204" s="122" t="s">
        <v>103</v>
      </c>
      <c r="C204" s="221" t="s">
        <v>266</v>
      </c>
      <c r="D204" s="461">
        <v>5.6770699999999996</v>
      </c>
      <c r="E204" s="125">
        <f t="shared" si="163"/>
        <v>0</v>
      </c>
      <c r="F204" s="126">
        <f>IFERROR($D204*F$243/100, 0)</f>
        <v>0</v>
      </c>
      <c r="G204" s="127">
        <f>IFERROR($D204*G$243/100, 0)</f>
        <v>0</v>
      </c>
      <c r="H204" s="128">
        <f>IFERROR($D204*H$243/100, 0)</f>
        <v>0</v>
      </c>
      <c r="I204" s="125">
        <f t="shared" si="157"/>
        <v>0</v>
      </c>
      <c r="J204" s="126">
        <f t="shared" ref="J204:Q204" si="174">IFERROR($D204*J$243/100, 0)</f>
        <v>0</v>
      </c>
      <c r="K204" s="127">
        <f t="shared" si="174"/>
        <v>0</v>
      </c>
      <c r="L204" s="452">
        <f t="shared" si="174"/>
        <v>0</v>
      </c>
      <c r="M204" s="125">
        <f t="shared" si="174"/>
        <v>0</v>
      </c>
      <c r="N204" s="125">
        <f>SUM(O204:P204)</f>
        <v>0</v>
      </c>
      <c r="O204" s="130">
        <f t="shared" si="174"/>
        <v>0</v>
      </c>
      <c r="P204" s="128">
        <f t="shared" si="174"/>
        <v>0</v>
      </c>
      <c r="Q204" s="129">
        <f t="shared" si="174"/>
        <v>0</v>
      </c>
      <c r="R204" s="309"/>
      <c r="S204" s="310"/>
    </row>
    <row r="205" spans="2:19" s="3" customFormat="1">
      <c r="B205" s="122" t="s">
        <v>105</v>
      </c>
      <c r="C205" s="182" t="s">
        <v>268</v>
      </c>
      <c r="D205" s="322">
        <f>SUM(D206:D210)</f>
        <v>104.23741</v>
      </c>
      <c r="E205" s="125">
        <f t="shared" si="163"/>
        <v>37.219482696231331</v>
      </c>
      <c r="F205" s="126">
        <f>SUM(F206:F210)</f>
        <v>9.6407264084649711</v>
      </c>
      <c r="G205" s="127">
        <f>SUM(G206:G210)</f>
        <v>1.9118194996624493E-2</v>
      </c>
      <c r="H205" s="128">
        <f>SUM(H206:H210)</f>
        <v>27.559638092769735</v>
      </c>
      <c r="I205" s="125">
        <f t="shared" si="157"/>
        <v>51.390218325218903</v>
      </c>
      <c r="J205" s="126">
        <f t="shared" ref="J205:Q205" si="175">SUM(J206:J210)</f>
        <v>30.026005493499639</v>
      </c>
      <c r="K205" s="127">
        <f t="shared" si="175"/>
        <v>16.18306203221087</v>
      </c>
      <c r="L205" s="452">
        <f t="shared" si="175"/>
        <v>5.1811507995083952</v>
      </c>
      <c r="M205" s="125">
        <f t="shared" si="175"/>
        <v>0</v>
      </c>
      <c r="N205" s="125">
        <f>SUM(O205:P205)</f>
        <v>11.961716679961729</v>
      </c>
      <c r="O205" s="130">
        <f t="shared" ref="O205:P205" si="176">SUM(O206:O210)</f>
        <v>11.961716679961729</v>
      </c>
      <c r="P205" s="128">
        <f t="shared" si="176"/>
        <v>0</v>
      </c>
      <c r="Q205" s="129">
        <f t="shared" si="175"/>
        <v>3.6659922985880282</v>
      </c>
      <c r="R205" s="309"/>
      <c r="S205" s="310"/>
    </row>
    <row r="206" spans="2:19">
      <c r="B206" s="240" t="s">
        <v>449</v>
      </c>
      <c r="C206" s="241" t="s">
        <v>270</v>
      </c>
      <c r="D206" s="319">
        <v>83.466239999999999</v>
      </c>
      <c r="E206" s="184">
        <f t="shared" si="163"/>
        <v>29.802834466047187</v>
      </c>
      <c r="F206" s="187">
        <f t="shared" ref="F206:H210" si="177">IFERROR($D206*F$242/100, 0)</f>
        <v>7.7196390833509323</v>
      </c>
      <c r="G206" s="188">
        <f t="shared" si="177"/>
        <v>1.5308552389732815E-2</v>
      </c>
      <c r="H206" s="189">
        <f t="shared" si="177"/>
        <v>22.06788683030652</v>
      </c>
      <c r="I206" s="184">
        <f t="shared" si="157"/>
        <v>41.149797336533204</v>
      </c>
      <c r="J206" s="187">
        <f t="shared" ref="J206:M210" si="178">IFERROR($D206*J$242/100, 0)</f>
        <v>24.042786373546306</v>
      </c>
      <c r="K206" s="188">
        <f t="shared" si="178"/>
        <v>12.958297213211649</v>
      </c>
      <c r="L206" s="453">
        <f t="shared" si="178"/>
        <v>4.1487137497752453</v>
      </c>
      <c r="M206" s="184">
        <f t="shared" si="178"/>
        <v>0</v>
      </c>
      <c r="N206" s="184">
        <f>SUM(O206:P206)</f>
        <v>9.5781304928977882</v>
      </c>
      <c r="O206" s="191">
        <f t="shared" ref="O206:Q210" si="179">IFERROR($D206*O$242/100, 0)</f>
        <v>9.5781304928977882</v>
      </c>
      <c r="P206" s="189">
        <f t="shared" si="179"/>
        <v>0</v>
      </c>
      <c r="Q206" s="190">
        <f t="shared" si="179"/>
        <v>2.9354777045218219</v>
      </c>
      <c r="R206" s="320"/>
      <c r="S206" s="321"/>
    </row>
    <row r="207" spans="2:19">
      <c r="B207" s="240" t="s">
        <v>450</v>
      </c>
      <c r="C207" s="241" t="s">
        <v>272</v>
      </c>
      <c r="D207" s="319">
        <v>2.0522</v>
      </c>
      <c r="E207" s="184">
        <f t="shared" si="163"/>
        <v>0.73276784591257538</v>
      </c>
      <c r="F207" s="187">
        <f t="shared" si="177"/>
        <v>0.18980420499177611</v>
      </c>
      <c r="G207" s="188">
        <f t="shared" si="177"/>
        <v>3.763942309394755E-4</v>
      </c>
      <c r="H207" s="189">
        <f t="shared" si="177"/>
        <v>0.5425872466898598</v>
      </c>
      <c r="I207" s="184">
        <f t="shared" si="157"/>
        <v>1.0117577369488961</v>
      </c>
      <c r="J207" s="187">
        <f t="shared" si="178"/>
        <v>0.59114446985741453</v>
      </c>
      <c r="K207" s="188">
        <f t="shared" si="178"/>
        <v>0.3186080688545806</v>
      </c>
      <c r="L207" s="453">
        <f t="shared" si="178"/>
        <v>0.10200519823690105</v>
      </c>
      <c r="M207" s="184">
        <f t="shared" si="178"/>
        <v>0</v>
      </c>
      <c r="N207" s="184">
        <f t="shared" ref="N207:N210" si="180">SUM(O207:P207)</f>
        <v>0.23549927967912346</v>
      </c>
      <c r="O207" s="191">
        <f t="shared" si="179"/>
        <v>0.23549927967912346</v>
      </c>
      <c r="P207" s="189">
        <f t="shared" si="179"/>
        <v>0</v>
      </c>
      <c r="Q207" s="190">
        <f t="shared" si="179"/>
        <v>7.2175137459404945E-2</v>
      </c>
      <c r="R207" s="320"/>
      <c r="S207" s="321"/>
    </row>
    <row r="208" spans="2:19">
      <c r="B208" s="240" t="s">
        <v>451</v>
      </c>
      <c r="C208" s="241" t="s">
        <v>274</v>
      </c>
      <c r="D208" s="319">
        <v>2.2190000000000001E-2</v>
      </c>
      <c r="E208" s="184">
        <f t="shared" si="163"/>
        <v>7.9232621093460916E-3</v>
      </c>
      <c r="F208" s="187">
        <f t="shared" si="177"/>
        <v>2.0523123032684496E-3</v>
      </c>
      <c r="G208" s="188">
        <f t="shared" si="177"/>
        <v>4.0698703754736189E-6</v>
      </c>
      <c r="H208" s="189">
        <f t="shared" si="177"/>
        <v>5.8668799357021687E-3</v>
      </c>
      <c r="I208" s="184">
        <f t="shared" si="157"/>
        <v>1.093992017488354E-2</v>
      </c>
      <c r="J208" s="187">
        <f t="shared" si="178"/>
        <v>6.3919188120729106E-3</v>
      </c>
      <c r="K208" s="188">
        <f t="shared" si="178"/>
        <v>3.4450409550156628E-3</v>
      </c>
      <c r="L208" s="453">
        <f t="shared" si="178"/>
        <v>1.1029604077949684E-3</v>
      </c>
      <c r="M208" s="184">
        <f t="shared" si="178"/>
        <v>0</v>
      </c>
      <c r="N208" s="184">
        <f t="shared" si="180"/>
        <v>2.5464033798264056E-3</v>
      </c>
      <c r="O208" s="191">
        <f t="shared" si="179"/>
        <v>2.5464033798264056E-3</v>
      </c>
      <c r="P208" s="189">
        <f t="shared" si="179"/>
        <v>0</v>
      </c>
      <c r="Q208" s="190">
        <f t="shared" si="179"/>
        <v>7.8041433594396058E-4</v>
      </c>
      <c r="R208" s="320"/>
      <c r="S208" s="321"/>
    </row>
    <row r="209" spans="2:19">
      <c r="B209" s="240" t="s">
        <v>452</v>
      </c>
      <c r="C209" s="241" t="s">
        <v>276</v>
      </c>
      <c r="D209" s="319">
        <v>0.77400000000000002</v>
      </c>
      <c r="E209" s="184">
        <f t="shared" si="163"/>
        <v>0.27636795280008447</v>
      </c>
      <c r="F209" s="187">
        <f t="shared" si="177"/>
        <v>7.1585836986470475E-2</v>
      </c>
      <c r="G209" s="188">
        <f t="shared" si="177"/>
        <v>1.4195942634594776E-4</v>
      </c>
      <c r="H209" s="189">
        <f t="shared" si="177"/>
        <v>0.20464015638726804</v>
      </c>
      <c r="I209" s="184">
        <f t="shared" si="157"/>
        <v>0.38159072624424795</v>
      </c>
      <c r="J209" s="187">
        <f t="shared" si="178"/>
        <v>0.22295381525662158</v>
      </c>
      <c r="K209" s="188">
        <f t="shared" si="178"/>
        <v>0.12016501573601275</v>
      </c>
      <c r="L209" s="453">
        <f t="shared" si="178"/>
        <v>3.847189525161359E-2</v>
      </c>
      <c r="M209" s="184">
        <f t="shared" si="178"/>
        <v>0</v>
      </c>
      <c r="N209" s="184">
        <f t="shared" si="180"/>
        <v>8.8820018746536195E-2</v>
      </c>
      <c r="O209" s="191">
        <f t="shared" si="179"/>
        <v>8.8820018746536195E-2</v>
      </c>
      <c r="P209" s="189">
        <f t="shared" si="179"/>
        <v>0</v>
      </c>
      <c r="Q209" s="190">
        <f t="shared" si="179"/>
        <v>2.7221302209131385E-2</v>
      </c>
      <c r="R209" s="320"/>
      <c r="S209" s="321"/>
    </row>
    <row r="210" spans="2:19">
      <c r="B210" s="240" t="s">
        <v>453</v>
      </c>
      <c r="C210" s="241" t="s">
        <v>278</v>
      </c>
      <c r="D210" s="319">
        <v>17.922779999999999</v>
      </c>
      <c r="E210" s="184">
        <f t="shared" si="163"/>
        <v>6.3995891693621418</v>
      </c>
      <c r="F210" s="187">
        <f t="shared" si="177"/>
        <v>1.6576449708325236</v>
      </c>
      <c r="G210" s="188">
        <f t="shared" si="177"/>
        <v>3.2872190792307826E-3</v>
      </c>
      <c r="H210" s="189">
        <f t="shared" si="177"/>
        <v>4.7386569794503872</v>
      </c>
      <c r="I210" s="184">
        <f t="shared" si="157"/>
        <v>8.8361326053176779</v>
      </c>
      <c r="J210" s="187">
        <f t="shared" si="178"/>
        <v>5.1627289160272252</v>
      </c>
      <c r="K210" s="188">
        <f t="shared" si="178"/>
        <v>2.7825466934536105</v>
      </c>
      <c r="L210" s="453">
        <f t="shared" si="178"/>
        <v>0.89085699583684108</v>
      </c>
      <c r="M210" s="184">
        <f t="shared" si="178"/>
        <v>0</v>
      </c>
      <c r="N210" s="184">
        <f t="shared" si="180"/>
        <v>2.0567204852584542</v>
      </c>
      <c r="O210" s="191">
        <f t="shared" si="179"/>
        <v>2.0567204852584542</v>
      </c>
      <c r="P210" s="189">
        <f t="shared" si="179"/>
        <v>0</v>
      </c>
      <c r="Q210" s="190">
        <f t="shared" si="179"/>
        <v>0.63033774006172583</v>
      </c>
      <c r="R210" s="320"/>
      <c r="S210" s="321"/>
    </row>
    <row r="211" spans="2:19" s="3" customFormat="1">
      <c r="B211" s="122" t="s">
        <v>107</v>
      </c>
      <c r="C211" s="182" t="s">
        <v>280</v>
      </c>
      <c r="D211" s="322">
        <f>SUM(D212:D214)</f>
        <v>1.9268999999999998</v>
      </c>
      <c r="E211" s="125">
        <f t="shared" si="163"/>
        <v>0.68802765923834974</v>
      </c>
      <c r="F211" s="126">
        <f>SUM(F212:F214)</f>
        <v>0.17821543835817824</v>
      </c>
      <c r="G211" s="127">
        <f>SUM(G212:G214)</f>
        <v>3.5341294396124901E-4</v>
      </c>
      <c r="H211" s="128">
        <f>SUM(H212:H214)</f>
        <v>0.50945880793621023</v>
      </c>
      <c r="I211" s="125">
        <f t="shared" si="157"/>
        <v>0.94998342428945903</v>
      </c>
      <c r="J211" s="126">
        <f t="shared" ref="J211:Q211" si="181">SUM(J212:J214)</f>
        <v>0.55505130054003116</v>
      </c>
      <c r="K211" s="127">
        <f t="shared" si="181"/>
        <v>0.29915499847767824</v>
      </c>
      <c r="L211" s="452">
        <f t="shared" si="181"/>
        <v>9.5777125271749641E-2</v>
      </c>
      <c r="M211" s="125">
        <f t="shared" si="181"/>
        <v>0</v>
      </c>
      <c r="N211" s="125">
        <f>SUM(O211:P211)</f>
        <v>0.22112053504224879</v>
      </c>
      <c r="O211" s="130">
        <f t="shared" ref="O211:P211" si="182">SUM(O212:O214)</f>
        <v>0.22112053504224879</v>
      </c>
      <c r="P211" s="128">
        <f t="shared" si="182"/>
        <v>0</v>
      </c>
      <c r="Q211" s="129">
        <f t="shared" si="181"/>
        <v>6.7768381429942195E-2</v>
      </c>
      <c r="R211" s="309"/>
      <c r="S211" s="310"/>
    </row>
    <row r="212" spans="2:19">
      <c r="B212" s="240" t="s">
        <v>454</v>
      </c>
      <c r="C212" s="241" t="s">
        <v>286</v>
      </c>
      <c r="D212" s="319">
        <v>1.0189999999999999</v>
      </c>
      <c r="E212" s="184">
        <f t="shared" si="163"/>
        <v>0.36384876473292771</v>
      </c>
      <c r="F212" s="187">
        <f t="shared" ref="F212:H214" si="183">IFERROR($D212*F$242/100, 0)</f>
        <v>9.4245436549371342E-2</v>
      </c>
      <c r="G212" s="188">
        <f t="shared" si="183"/>
        <v>1.8689490367767539E-4</v>
      </c>
      <c r="H212" s="189">
        <f t="shared" si="183"/>
        <v>0.26941643327987869</v>
      </c>
      <c r="I212" s="184">
        <f t="shared" si="157"/>
        <v>0.50237848842750465</v>
      </c>
      <c r="J212" s="187">
        <f t="shared" ref="J212:Q214" si="184">IFERROR($D212*J$242/100, 0)</f>
        <v>0.29352705135206381</v>
      </c>
      <c r="K212" s="188">
        <f t="shared" si="184"/>
        <v>0.15820174552325192</v>
      </c>
      <c r="L212" s="453">
        <f t="shared" si="184"/>
        <v>5.0649691552188944E-2</v>
      </c>
      <c r="M212" s="184">
        <f t="shared" si="184"/>
        <v>0</v>
      </c>
      <c r="N212" s="184">
        <f>SUM(O212:P212)</f>
        <v>0.11693488256165421</v>
      </c>
      <c r="O212" s="191">
        <f t="shared" si="184"/>
        <v>0.11693488256165421</v>
      </c>
      <c r="P212" s="189">
        <f t="shared" si="184"/>
        <v>0</v>
      </c>
      <c r="Q212" s="190">
        <f t="shared" si="184"/>
        <v>3.5837864277913273E-2</v>
      </c>
      <c r="R212" s="320"/>
      <c r="S212" s="321"/>
    </row>
    <row r="213" spans="2:19">
      <c r="B213" s="243" t="s">
        <v>455</v>
      </c>
      <c r="C213" s="241" t="s">
        <v>288</v>
      </c>
      <c r="D213" s="326">
        <v>0.57689999999999997</v>
      </c>
      <c r="E213" s="184">
        <f t="shared" si="163"/>
        <v>0.20599053226145828</v>
      </c>
      <c r="F213" s="187">
        <f t="shared" si="183"/>
        <v>5.335642035852043E-2</v>
      </c>
      <c r="G213" s="188">
        <f t="shared" si="183"/>
        <v>1.0580929335785175E-4</v>
      </c>
      <c r="H213" s="189">
        <f t="shared" si="183"/>
        <v>0.15252830260958</v>
      </c>
      <c r="I213" s="184">
        <f t="shared" si="157"/>
        <v>0.28441820409600338</v>
      </c>
      <c r="J213" s="187">
        <f t="shared" si="184"/>
        <v>0.16617836695290047</v>
      </c>
      <c r="K213" s="188">
        <f t="shared" si="184"/>
        <v>8.956485475207461E-2</v>
      </c>
      <c r="L213" s="453">
        <f t="shared" si="184"/>
        <v>2.8674982391028263E-2</v>
      </c>
      <c r="M213" s="184">
        <f t="shared" si="184"/>
        <v>0</v>
      </c>
      <c r="N213" s="184">
        <f t="shared" ref="N213:N214" si="185">SUM(O213:P213)</f>
        <v>6.620189769363917E-2</v>
      </c>
      <c r="O213" s="191">
        <f t="shared" si="184"/>
        <v>6.620189769363917E-2</v>
      </c>
      <c r="P213" s="189">
        <f t="shared" si="184"/>
        <v>0</v>
      </c>
      <c r="Q213" s="190">
        <f t="shared" si="184"/>
        <v>2.0289365948899088E-2</v>
      </c>
      <c r="R213" s="320"/>
      <c r="S213" s="321"/>
    </row>
    <row r="214" spans="2:19">
      <c r="B214" s="243" t="s">
        <v>456</v>
      </c>
      <c r="C214" s="231" t="s">
        <v>292</v>
      </c>
      <c r="D214" s="319">
        <v>0.33100000000000002</v>
      </c>
      <c r="E214" s="184">
        <f t="shared" si="163"/>
        <v>0.11818836224396378</v>
      </c>
      <c r="F214" s="187">
        <f t="shared" si="183"/>
        <v>3.0613581450286472E-2</v>
      </c>
      <c r="G214" s="188">
        <f t="shared" si="183"/>
        <v>6.070874692572185E-5</v>
      </c>
      <c r="H214" s="189">
        <f t="shared" si="183"/>
        <v>8.7514072046751587E-2</v>
      </c>
      <c r="I214" s="184">
        <f t="shared" si="157"/>
        <v>0.163186731765951</v>
      </c>
      <c r="J214" s="187">
        <f t="shared" si="184"/>
        <v>9.5345882235066862E-2</v>
      </c>
      <c r="K214" s="188">
        <f t="shared" si="184"/>
        <v>5.1388398202351714E-2</v>
      </c>
      <c r="L214" s="453">
        <f t="shared" si="184"/>
        <v>1.6452451328532427E-2</v>
      </c>
      <c r="M214" s="184">
        <f t="shared" si="184"/>
        <v>0</v>
      </c>
      <c r="N214" s="184">
        <f t="shared" si="185"/>
        <v>3.7983754786955398E-2</v>
      </c>
      <c r="O214" s="191">
        <f t="shared" si="184"/>
        <v>3.7983754786955398E-2</v>
      </c>
      <c r="P214" s="189">
        <f t="shared" si="184"/>
        <v>0</v>
      </c>
      <c r="Q214" s="190">
        <f t="shared" si="184"/>
        <v>1.164115120312983E-2</v>
      </c>
      <c r="R214" s="320"/>
      <c r="S214" s="321"/>
    </row>
    <row r="215" spans="2:19" s="3" customFormat="1">
      <c r="B215" s="122" t="s">
        <v>109</v>
      </c>
      <c r="C215" s="182" t="s">
        <v>294</v>
      </c>
      <c r="D215" s="322">
        <f>SUM(D216:D217)</f>
        <v>1.12487</v>
      </c>
      <c r="E215" s="125">
        <f t="shared" si="163"/>
        <v>0.40165118742407108</v>
      </c>
      <c r="F215" s="126">
        <f>SUM(F216:F217)</f>
        <v>0.10403715820538896</v>
      </c>
      <c r="G215" s="127">
        <f>SUM(G216:G217)</f>
        <v>2.0631253218832851E-4</v>
      </c>
      <c r="H215" s="128">
        <f>SUM(H216:H217)</f>
        <v>0.29740771668649379</v>
      </c>
      <c r="I215" s="125">
        <f t="shared" si="157"/>
        <v>0.55457359202889811</v>
      </c>
      <c r="J215" s="126">
        <f t="shared" ref="J215:Q215" si="186">SUM(J216:J217)</f>
        <v>0.32402333096604125</v>
      </c>
      <c r="K215" s="127">
        <f t="shared" si="186"/>
        <v>0.17463827035008872</v>
      </c>
      <c r="L215" s="452">
        <f t="shared" si="186"/>
        <v>5.5911990712768186E-2</v>
      </c>
      <c r="M215" s="125">
        <f t="shared" si="186"/>
        <v>0</v>
      </c>
      <c r="N215" s="125">
        <f>SUM(O215:P215)</f>
        <v>0.12908394636617074</v>
      </c>
      <c r="O215" s="130">
        <f t="shared" ref="O215:P215" si="187">SUM(O216:O217)</f>
        <v>0.12908394636617074</v>
      </c>
      <c r="P215" s="128">
        <f t="shared" si="187"/>
        <v>0</v>
      </c>
      <c r="Q215" s="129">
        <f t="shared" si="186"/>
        <v>3.9561274180859973E-2</v>
      </c>
      <c r="R215" s="309"/>
      <c r="S215" s="310"/>
    </row>
    <row r="216" spans="2:19">
      <c r="B216" s="240" t="s">
        <v>457</v>
      </c>
      <c r="C216" s="241" t="s">
        <v>296</v>
      </c>
      <c r="D216" s="319">
        <v>1.12487</v>
      </c>
      <c r="E216" s="184">
        <f t="shared" si="163"/>
        <v>0.40165118742407108</v>
      </c>
      <c r="F216" s="187">
        <f t="shared" ref="F216:H217" si="188">IFERROR($D216*F$242/100, 0)</f>
        <v>0.10403715820538896</v>
      </c>
      <c r="G216" s="188">
        <f t="shared" si="188"/>
        <v>2.0631253218832851E-4</v>
      </c>
      <c r="H216" s="189">
        <f t="shared" si="188"/>
        <v>0.29740771668649379</v>
      </c>
      <c r="I216" s="184">
        <f t="shared" si="157"/>
        <v>0.55457359202889811</v>
      </c>
      <c r="J216" s="187">
        <f t="shared" ref="J216:Q217" si="189">IFERROR($D216*J$242/100, 0)</f>
        <v>0.32402333096604125</v>
      </c>
      <c r="K216" s="188">
        <f t="shared" si="189"/>
        <v>0.17463827035008872</v>
      </c>
      <c r="L216" s="453">
        <f t="shared" si="189"/>
        <v>5.5911990712768186E-2</v>
      </c>
      <c r="M216" s="184">
        <f t="shared" si="189"/>
        <v>0</v>
      </c>
      <c r="N216" s="184">
        <f>SUM(O216:P216)</f>
        <v>0.12908394636617074</v>
      </c>
      <c r="O216" s="191">
        <f t="shared" si="189"/>
        <v>0.12908394636617074</v>
      </c>
      <c r="P216" s="189">
        <f t="shared" si="189"/>
        <v>0</v>
      </c>
      <c r="Q216" s="190">
        <f t="shared" si="189"/>
        <v>3.9561274180859973E-2</v>
      </c>
      <c r="R216" s="320"/>
      <c r="S216" s="321"/>
    </row>
    <row r="217" spans="2:19">
      <c r="B217" s="243" t="s">
        <v>458</v>
      </c>
      <c r="C217" s="231" t="s">
        <v>459</v>
      </c>
      <c r="D217" s="319">
        <v>0</v>
      </c>
      <c r="E217" s="184">
        <f t="shared" si="163"/>
        <v>0</v>
      </c>
      <c r="F217" s="187">
        <f t="shared" si="188"/>
        <v>0</v>
      </c>
      <c r="G217" s="188">
        <f t="shared" si="188"/>
        <v>0</v>
      </c>
      <c r="H217" s="189">
        <f t="shared" si="188"/>
        <v>0</v>
      </c>
      <c r="I217" s="184">
        <f t="shared" si="157"/>
        <v>0</v>
      </c>
      <c r="J217" s="187">
        <f t="shared" si="189"/>
        <v>0</v>
      </c>
      <c r="K217" s="188">
        <f t="shared" si="189"/>
        <v>0</v>
      </c>
      <c r="L217" s="453">
        <f t="shared" si="189"/>
        <v>0</v>
      </c>
      <c r="M217" s="184">
        <f t="shared" si="189"/>
        <v>0</v>
      </c>
      <c r="N217" s="184">
        <f>SUM(O217:P217)</f>
        <v>0</v>
      </c>
      <c r="O217" s="191">
        <f t="shared" si="189"/>
        <v>0</v>
      </c>
      <c r="P217" s="189">
        <f t="shared" si="189"/>
        <v>0</v>
      </c>
      <c r="Q217" s="190">
        <f t="shared" si="189"/>
        <v>0</v>
      </c>
      <c r="R217" s="320"/>
      <c r="S217" s="321"/>
    </row>
    <row r="218" spans="2:19" s="3" customFormat="1">
      <c r="B218" s="122" t="s">
        <v>111</v>
      </c>
      <c r="C218" s="182" t="s">
        <v>300</v>
      </c>
      <c r="D218" s="322">
        <f>SUM(D219:D233)</f>
        <v>15.413820000000005</v>
      </c>
      <c r="E218" s="125">
        <f t="shared" si="163"/>
        <v>5.503728524843666</v>
      </c>
      <c r="F218" s="126">
        <f>SUM(F219:F233)</f>
        <v>1.4255958732025817</v>
      </c>
      <c r="G218" s="127">
        <f>SUM(G219:G233)</f>
        <v>2.827050445736042E-3</v>
      </c>
      <c r="H218" s="128">
        <f>SUM(H219:H233)</f>
        <v>4.0753056011953479</v>
      </c>
      <c r="I218" s="125">
        <f t="shared" si="157"/>
        <v>7.599187038757254</v>
      </c>
      <c r="J218" s="126">
        <f t="shared" ref="J218:Q218" si="190">SUM(J219:J233)</f>
        <v>4.4400128897659163</v>
      </c>
      <c r="K218" s="127">
        <f t="shared" si="190"/>
        <v>2.3930257401189512</v>
      </c>
      <c r="L218" s="452">
        <f t="shared" si="190"/>
        <v>0.76614840887238567</v>
      </c>
      <c r="M218" s="125">
        <f t="shared" si="190"/>
        <v>0</v>
      </c>
      <c r="N218" s="125">
        <f>SUM(O218:P218)</f>
        <v>1.7688059190642562</v>
      </c>
      <c r="O218" s="130">
        <f t="shared" ref="O218:P218" si="191">SUM(O219:O233)</f>
        <v>1.7688059190642562</v>
      </c>
      <c r="P218" s="128">
        <f t="shared" si="191"/>
        <v>0</v>
      </c>
      <c r="Q218" s="129">
        <f t="shared" si="190"/>
        <v>0.54209851733482362</v>
      </c>
      <c r="R218" s="309"/>
      <c r="S218" s="310"/>
    </row>
    <row r="219" spans="2:19">
      <c r="B219" s="240" t="s">
        <v>460</v>
      </c>
      <c r="C219" s="241" t="s">
        <v>302</v>
      </c>
      <c r="D219" s="319">
        <v>0.96</v>
      </c>
      <c r="E219" s="184">
        <f t="shared" si="163"/>
        <v>0.34278195696134506</v>
      </c>
      <c r="F219" s="187">
        <f t="shared" ref="F219:H234" si="192">IFERROR($D219*F$242/100, 0)</f>
        <v>8.8788635021978882E-2</v>
      </c>
      <c r="G219" s="188">
        <f t="shared" si="192"/>
        <v>1.7607370709574917E-4</v>
      </c>
      <c r="H219" s="189">
        <f t="shared" si="192"/>
        <v>0.25381724823227042</v>
      </c>
      <c r="I219" s="184">
        <f t="shared" si="157"/>
        <v>0.47329082324867966</v>
      </c>
      <c r="J219" s="187">
        <f t="shared" ref="J219:Q234" si="193">IFERROR($D219*J$242/100, 0)</f>
        <v>0.27653186388418183</v>
      </c>
      <c r="K219" s="188">
        <f t="shared" si="193"/>
        <v>0.14904187998265148</v>
      </c>
      <c r="L219" s="453">
        <f t="shared" si="193"/>
        <v>4.7717079381846307E-2</v>
      </c>
      <c r="M219" s="184">
        <f t="shared" si="193"/>
        <v>0</v>
      </c>
      <c r="N219" s="184">
        <f>SUM(O219:P219)</f>
        <v>0.11016436433678907</v>
      </c>
      <c r="O219" s="191">
        <f t="shared" si="193"/>
        <v>0.11016436433678907</v>
      </c>
      <c r="P219" s="189">
        <f t="shared" si="193"/>
        <v>0</v>
      </c>
      <c r="Q219" s="190">
        <f t="shared" si="193"/>
        <v>3.3762855453186212E-2</v>
      </c>
      <c r="R219" s="320"/>
      <c r="S219" s="321"/>
    </row>
    <row r="220" spans="2:19">
      <c r="B220" s="240" t="s">
        <v>461</v>
      </c>
      <c r="C220" s="241" t="s">
        <v>304</v>
      </c>
      <c r="D220" s="319">
        <v>0</v>
      </c>
      <c r="E220" s="184">
        <f t="shared" si="163"/>
        <v>0</v>
      </c>
      <c r="F220" s="187">
        <f t="shared" si="192"/>
        <v>0</v>
      </c>
      <c r="G220" s="188">
        <f t="shared" si="192"/>
        <v>0</v>
      </c>
      <c r="H220" s="189">
        <f t="shared" si="192"/>
        <v>0</v>
      </c>
      <c r="I220" s="184">
        <f t="shared" si="157"/>
        <v>0</v>
      </c>
      <c r="J220" s="187">
        <f t="shared" si="193"/>
        <v>0</v>
      </c>
      <c r="K220" s="188">
        <f t="shared" si="193"/>
        <v>0</v>
      </c>
      <c r="L220" s="453">
        <f t="shared" si="193"/>
        <v>0</v>
      </c>
      <c r="M220" s="184">
        <f t="shared" si="193"/>
        <v>0</v>
      </c>
      <c r="N220" s="184">
        <f t="shared" ref="N220:N233" si="194">SUM(O220:P220)</f>
        <v>0</v>
      </c>
      <c r="O220" s="191">
        <f t="shared" si="193"/>
        <v>0</v>
      </c>
      <c r="P220" s="189">
        <f t="shared" si="193"/>
        <v>0</v>
      </c>
      <c r="Q220" s="190">
        <f t="shared" si="193"/>
        <v>0</v>
      </c>
      <c r="R220" s="320"/>
      <c r="S220" s="321"/>
    </row>
    <row r="221" spans="2:19">
      <c r="B221" s="240" t="s">
        <v>462</v>
      </c>
      <c r="C221" s="241" t="s">
        <v>306</v>
      </c>
      <c r="D221" s="319">
        <v>3</v>
      </c>
      <c r="E221" s="184">
        <f t="shared" si="163"/>
        <v>1.0711936155042032</v>
      </c>
      <c r="F221" s="187">
        <f t="shared" si="192"/>
        <v>0.27746448444368405</v>
      </c>
      <c r="G221" s="188">
        <f t="shared" si="192"/>
        <v>5.5023033467421615E-4</v>
      </c>
      <c r="H221" s="189">
        <f t="shared" si="192"/>
        <v>0.79317890072584507</v>
      </c>
      <c r="I221" s="184">
        <f t="shared" si="157"/>
        <v>1.4790338226521238</v>
      </c>
      <c r="J221" s="187">
        <f t="shared" si="193"/>
        <v>0.86416207463806816</v>
      </c>
      <c r="K221" s="188">
        <f t="shared" si="193"/>
        <v>0.46575587494578585</v>
      </c>
      <c r="L221" s="453">
        <f t="shared" si="193"/>
        <v>0.14911587306826971</v>
      </c>
      <c r="M221" s="184">
        <f t="shared" si="193"/>
        <v>0</v>
      </c>
      <c r="N221" s="184">
        <f t="shared" si="194"/>
        <v>0.34426363855246583</v>
      </c>
      <c r="O221" s="191">
        <f t="shared" si="193"/>
        <v>0.34426363855246583</v>
      </c>
      <c r="P221" s="189">
        <f t="shared" si="193"/>
        <v>0</v>
      </c>
      <c r="Q221" s="190">
        <f t="shared" si="193"/>
        <v>0.10550892329120691</v>
      </c>
      <c r="R221" s="320"/>
      <c r="S221" s="321"/>
    </row>
    <row r="222" spans="2:19">
      <c r="B222" s="240" t="s">
        <v>463</v>
      </c>
      <c r="C222" s="241" t="s">
        <v>308</v>
      </c>
      <c r="D222" s="319">
        <v>0.69635999999999998</v>
      </c>
      <c r="E222" s="184">
        <f t="shared" si="163"/>
        <v>0.24864546203083565</v>
      </c>
      <c r="F222" s="187">
        <f t="shared" si="192"/>
        <v>6.4405056129067939E-2</v>
      </c>
      <c r="G222" s="188">
        <f t="shared" si="192"/>
        <v>1.2771946528457906E-4</v>
      </c>
      <c r="H222" s="189">
        <f t="shared" si="192"/>
        <v>0.18411268643648315</v>
      </c>
      <c r="I222" s="184">
        <f t="shared" si="157"/>
        <v>0.34331333091401101</v>
      </c>
      <c r="J222" s="187">
        <f t="shared" si="193"/>
        <v>0.2005893007649884</v>
      </c>
      <c r="K222" s="188">
        <f t="shared" si="193"/>
        <v>0.10811125369241582</v>
      </c>
      <c r="L222" s="453">
        <f t="shared" si="193"/>
        <v>3.4612776456606764E-2</v>
      </c>
      <c r="M222" s="184">
        <f t="shared" si="193"/>
        <v>0</v>
      </c>
      <c r="N222" s="184">
        <f t="shared" si="194"/>
        <v>7.9910475780798365E-2</v>
      </c>
      <c r="O222" s="191">
        <f t="shared" si="193"/>
        <v>7.9910475780798365E-2</v>
      </c>
      <c r="P222" s="189">
        <f t="shared" si="193"/>
        <v>0</v>
      </c>
      <c r="Q222" s="190">
        <f t="shared" si="193"/>
        <v>2.449073127435495E-2</v>
      </c>
      <c r="R222" s="320"/>
      <c r="S222" s="321"/>
    </row>
    <row r="223" spans="2:19">
      <c r="B223" s="240" t="s">
        <v>464</v>
      </c>
      <c r="C223" s="241" t="s">
        <v>310</v>
      </c>
      <c r="D223" s="319">
        <v>1.6199999999999999E-2</v>
      </c>
      <c r="E223" s="184">
        <f t="shared" si="163"/>
        <v>5.7844455237226981E-3</v>
      </c>
      <c r="F223" s="187">
        <f t="shared" si="192"/>
        <v>1.4983082159958935E-3</v>
      </c>
      <c r="G223" s="188">
        <f t="shared" si="192"/>
        <v>2.9712438072407668E-6</v>
      </c>
      <c r="H223" s="189">
        <f t="shared" si="192"/>
        <v>4.2831660639195638E-3</v>
      </c>
      <c r="I223" s="184">
        <f t="shared" si="157"/>
        <v>7.9867826423214681E-3</v>
      </c>
      <c r="J223" s="187">
        <f t="shared" si="193"/>
        <v>4.666475203045568E-3</v>
      </c>
      <c r="K223" s="188">
        <f t="shared" si="193"/>
        <v>2.5150817247072436E-3</v>
      </c>
      <c r="L223" s="453">
        <f t="shared" si="193"/>
        <v>8.0522571456865643E-4</v>
      </c>
      <c r="M223" s="184">
        <f t="shared" si="193"/>
        <v>0</v>
      </c>
      <c r="N223" s="184">
        <f t="shared" si="194"/>
        <v>1.8590236481833152E-3</v>
      </c>
      <c r="O223" s="191">
        <f t="shared" si="193"/>
        <v>1.8590236481833152E-3</v>
      </c>
      <c r="P223" s="189">
        <f t="shared" si="193"/>
        <v>0</v>
      </c>
      <c r="Q223" s="190">
        <f t="shared" si="193"/>
        <v>5.6974818577251729E-4</v>
      </c>
      <c r="R223" s="320"/>
      <c r="S223" s="321"/>
    </row>
    <row r="224" spans="2:19">
      <c r="B224" s="240" t="s">
        <v>465</v>
      </c>
      <c r="C224" s="241" t="s">
        <v>312</v>
      </c>
      <c r="D224" s="319">
        <v>0.74558000000000002</v>
      </c>
      <c r="E224" s="184">
        <f t="shared" si="163"/>
        <v>0.26622017861587466</v>
      </c>
      <c r="F224" s="187">
        <f t="shared" si="192"/>
        <v>6.8957323437173978E-2</v>
      </c>
      <c r="G224" s="188">
        <f t="shared" si="192"/>
        <v>1.3674691097546735E-4</v>
      </c>
      <c r="H224" s="189">
        <f t="shared" si="192"/>
        <v>0.19712610826772523</v>
      </c>
      <c r="I224" s="184">
        <f t="shared" si="157"/>
        <v>0.36757934583099017</v>
      </c>
      <c r="J224" s="187">
        <f t="shared" si="193"/>
        <v>0.2147673198695503</v>
      </c>
      <c r="K224" s="188">
        <f t="shared" si="193"/>
        <v>0.11575275508069302</v>
      </c>
      <c r="L224" s="453">
        <f t="shared" si="193"/>
        <v>3.7059270880746849E-2</v>
      </c>
      <c r="M224" s="184">
        <f t="shared" si="193"/>
        <v>0</v>
      </c>
      <c r="N224" s="184">
        <f t="shared" si="194"/>
        <v>8.5558694543982503E-2</v>
      </c>
      <c r="O224" s="191">
        <f t="shared" si="193"/>
        <v>8.5558694543982503E-2</v>
      </c>
      <c r="P224" s="189">
        <f t="shared" si="193"/>
        <v>0</v>
      </c>
      <c r="Q224" s="190">
        <f t="shared" si="193"/>
        <v>2.6221781009152685E-2</v>
      </c>
      <c r="R224" s="320"/>
      <c r="S224" s="321"/>
    </row>
    <row r="225" spans="2:19">
      <c r="B225" s="240" t="s">
        <v>466</v>
      </c>
      <c r="C225" s="241" t="s">
        <v>314</v>
      </c>
      <c r="D225" s="319">
        <v>0.43803999999999998</v>
      </c>
      <c r="E225" s="184">
        <f t="shared" si="163"/>
        <v>0.15640855044515373</v>
      </c>
      <c r="F225" s="187">
        <f t="shared" si="192"/>
        <v>4.0513514255237117E-2</v>
      </c>
      <c r="G225" s="188">
        <f t="shared" si="192"/>
        <v>8.0340965266897886E-5</v>
      </c>
      <c r="H225" s="189">
        <f t="shared" si="192"/>
        <v>0.11581469522464972</v>
      </c>
      <c r="I225" s="184">
        <f t="shared" si="157"/>
        <v>0.21595865855817878</v>
      </c>
      <c r="J225" s="187">
        <f t="shared" si="193"/>
        <v>0.12617918505815312</v>
      </c>
      <c r="K225" s="188">
        <f t="shared" si="193"/>
        <v>6.8006567820417349E-2</v>
      </c>
      <c r="L225" s="453">
        <f t="shared" si="193"/>
        <v>2.1772905679608288E-2</v>
      </c>
      <c r="M225" s="184">
        <f t="shared" si="193"/>
        <v>0</v>
      </c>
      <c r="N225" s="184">
        <f t="shared" si="194"/>
        <v>5.0267081410507376E-2</v>
      </c>
      <c r="O225" s="191">
        <f t="shared" si="193"/>
        <v>5.0267081410507376E-2</v>
      </c>
      <c r="P225" s="189">
        <f t="shared" si="193"/>
        <v>0</v>
      </c>
      <c r="Q225" s="190">
        <f t="shared" si="193"/>
        <v>1.5405709586160093E-2</v>
      </c>
      <c r="R225" s="320"/>
      <c r="S225" s="321"/>
    </row>
    <row r="226" spans="2:19">
      <c r="B226" s="240" t="s">
        <v>467</v>
      </c>
      <c r="C226" s="241" t="s">
        <v>316</v>
      </c>
      <c r="D226" s="319">
        <v>0.88819999999999999</v>
      </c>
      <c r="E226" s="184">
        <f t="shared" si="163"/>
        <v>0.31714472309694447</v>
      </c>
      <c r="F226" s="187">
        <f t="shared" si="192"/>
        <v>8.2147985027626727E-2</v>
      </c>
      <c r="G226" s="188">
        <f t="shared" si="192"/>
        <v>1.6290486108587959E-4</v>
      </c>
      <c r="H226" s="189">
        <f t="shared" si="192"/>
        <v>0.23483383320823187</v>
      </c>
      <c r="I226" s="184">
        <f t="shared" si="157"/>
        <v>0.4378926137598721</v>
      </c>
      <c r="J226" s="187">
        <f t="shared" si="193"/>
        <v>0.25584958489784404</v>
      </c>
      <c r="K226" s="188">
        <f t="shared" si="193"/>
        <v>0.13789478937561567</v>
      </c>
      <c r="L226" s="453">
        <f t="shared" si="193"/>
        <v>4.4148239486412388E-2</v>
      </c>
      <c r="M226" s="184">
        <f t="shared" si="193"/>
        <v>0</v>
      </c>
      <c r="N226" s="184">
        <f t="shared" si="194"/>
        <v>0.10192498792076671</v>
      </c>
      <c r="O226" s="191">
        <f t="shared" si="193"/>
        <v>0.10192498792076671</v>
      </c>
      <c r="P226" s="189">
        <f t="shared" si="193"/>
        <v>0</v>
      </c>
      <c r="Q226" s="190">
        <f t="shared" si="193"/>
        <v>3.1237675222416657E-2</v>
      </c>
      <c r="R226" s="320"/>
      <c r="S226" s="321"/>
    </row>
    <row r="227" spans="2:19">
      <c r="B227" s="240" t="s">
        <v>468</v>
      </c>
      <c r="C227" s="241" t="s">
        <v>318</v>
      </c>
      <c r="D227" s="319">
        <v>0</v>
      </c>
      <c r="E227" s="184">
        <f t="shared" si="163"/>
        <v>0</v>
      </c>
      <c r="F227" s="187">
        <f t="shared" si="192"/>
        <v>0</v>
      </c>
      <c r="G227" s="188">
        <f t="shared" si="192"/>
        <v>0</v>
      </c>
      <c r="H227" s="189">
        <f t="shared" si="192"/>
        <v>0</v>
      </c>
      <c r="I227" s="184">
        <f t="shared" si="157"/>
        <v>0</v>
      </c>
      <c r="J227" s="187">
        <f t="shared" si="193"/>
        <v>0</v>
      </c>
      <c r="K227" s="188">
        <f t="shared" si="193"/>
        <v>0</v>
      </c>
      <c r="L227" s="453">
        <f t="shared" si="193"/>
        <v>0</v>
      </c>
      <c r="M227" s="184">
        <f t="shared" si="193"/>
        <v>0</v>
      </c>
      <c r="N227" s="184">
        <f t="shared" si="194"/>
        <v>0</v>
      </c>
      <c r="O227" s="191">
        <f t="shared" si="193"/>
        <v>0</v>
      </c>
      <c r="P227" s="189">
        <f t="shared" si="193"/>
        <v>0</v>
      </c>
      <c r="Q227" s="190">
        <f t="shared" si="193"/>
        <v>0</v>
      </c>
      <c r="R227" s="320"/>
      <c r="S227" s="321"/>
    </row>
    <row r="228" spans="2:19">
      <c r="B228" s="240" t="s">
        <v>469</v>
      </c>
      <c r="C228" s="241" t="s">
        <v>320</v>
      </c>
      <c r="D228" s="319">
        <v>1.8126199999999999</v>
      </c>
      <c r="E228" s="184">
        <f t="shared" si="163"/>
        <v>0.6472223237784096</v>
      </c>
      <c r="F228" s="187">
        <f t="shared" si="192"/>
        <v>0.16764589126410351</v>
      </c>
      <c r="G228" s="188">
        <f t="shared" si="192"/>
        <v>3.3245283641239259E-4</v>
      </c>
      <c r="H228" s="189">
        <f t="shared" si="192"/>
        <v>0.47924397967789373</v>
      </c>
      <c r="I228" s="184">
        <f t="shared" si="157"/>
        <v>0.89364209587189758</v>
      </c>
      <c r="J228" s="187">
        <f t="shared" si="193"/>
        <v>0.52213248657681843</v>
      </c>
      <c r="K228" s="188">
        <f t="shared" si="193"/>
        <v>0.28141280468141011</v>
      </c>
      <c r="L228" s="453">
        <f t="shared" si="193"/>
        <v>9.0096804613669021E-2</v>
      </c>
      <c r="M228" s="184">
        <f t="shared" si="193"/>
        <v>0</v>
      </c>
      <c r="N228" s="184">
        <f t="shared" si="194"/>
        <v>0.20800638550432354</v>
      </c>
      <c r="O228" s="191">
        <f t="shared" si="193"/>
        <v>0.20800638550432354</v>
      </c>
      <c r="P228" s="189">
        <f t="shared" si="193"/>
        <v>0</v>
      </c>
      <c r="Q228" s="190">
        <f t="shared" si="193"/>
        <v>6.3749194845369159E-2</v>
      </c>
      <c r="R228" s="320"/>
      <c r="S228" s="321"/>
    </row>
    <row r="229" spans="2:19">
      <c r="B229" s="240" t="s">
        <v>470</v>
      </c>
      <c r="C229" s="241" t="s">
        <v>322</v>
      </c>
      <c r="D229" s="319">
        <v>0</v>
      </c>
      <c r="E229" s="184">
        <f t="shared" si="163"/>
        <v>0</v>
      </c>
      <c r="F229" s="187">
        <f t="shared" si="192"/>
        <v>0</v>
      </c>
      <c r="G229" s="188">
        <f t="shared" si="192"/>
        <v>0</v>
      </c>
      <c r="H229" s="189">
        <f t="shared" si="192"/>
        <v>0</v>
      </c>
      <c r="I229" s="184">
        <f t="shared" si="157"/>
        <v>0</v>
      </c>
      <c r="J229" s="187">
        <f t="shared" si="193"/>
        <v>0</v>
      </c>
      <c r="K229" s="188">
        <f t="shared" si="193"/>
        <v>0</v>
      </c>
      <c r="L229" s="453">
        <f t="shared" si="193"/>
        <v>0</v>
      </c>
      <c r="M229" s="184">
        <f t="shared" si="193"/>
        <v>0</v>
      </c>
      <c r="N229" s="184">
        <f t="shared" si="194"/>
        <v>0</v>
      </c>
      <c r="O229" s="191">
        <f t="shared" si="193"/>
        <v>0</v>
      </c>
      <c r="P229" s="189">
        <f t="shared" si="193"/>
        <v>0</v>
      </c>
      <c r="Q229" s="190">
        <f t="shared" si="193"/>
        <v>0</v>
      </c>
      <c r="R229" s="320"/>
      <c r="S229" s="321"/>
    </row>
    <row r="230" spans="2:19">
      <c r="B230" s="240" t="s">
        <v>471</v>
      </c>
      <c r="C230" s="241" t="s">
        <v>324</v>
      </c>
      <c r="D230" s="319">
        <v>0</v>
      </c>
      <c r="E230" s="184">
        <f t="shared" si="163"/>
        <v>0</v>
      </c>
      <c r="F230" s="187">
        <f t="shared" si="192"/>
        <v>0</v>
      </c>
      <c r="G230" s="188">
        <f t="shared" si="192"/>
        <v>0</v>
      </c>
      <c r="H230" s="189">
        <f t="shared" si="192"/>
        <v>0</v>
      </c>
      <c r="I230" s="184">
        <f t="shared" si="157"/>
        <v>0</v>
      </c>
      <c r="J230" s="187">
        <f t="shared" si="193"/>
        <v>0</v>
      </c>
      <c r="K230" s="188">
        <f t="shared" si="193"/>
        <v>0</v>
      </c>
      <c r="L230" s="453">
        <f t="shared" si="193"/>
        <v>0</v>
      </c>
      <c r="M230" s="184">
        <f t="shared" si="193"/>
        <v>0</v>
      </c>
      <c r="N230" s="184">
        <f t="shared" si="194"/>
        <v>0</v>
      </c>
      <c r="O230" s="191">
        <f t="shared" si="193"/>
        <v>0</v>
      </c>
      <c r="P230" s="189">
        <f t="shared" si="193"/>
        <v>0</v>
      </c>
      <c r="Q230" s="190">
        <f t="shared" si="193"/>
        <v>0</v>
      </c>
      <c r="R230" s="320"/>
      <c r="S230" s="321"/>
    </row>
    <row r="231" spans="2:19">
      <c r="B231" s="240" t="s">
        <v>472</v>
      </c>
      <c r="C231" s="241" t="s">
        <v>326</v>
      </c>
      <c r="D231" s="319">
        <v>7.5999999999999998E-2</v>
      </c>
      <c r="E231" s="184">
        <f t="shared" si="163"/>
        <v>2.7136904926106483E-2</v>
      </c>
      <c r="F231" s="187">
        <f t="shared" si="192"/>
        <v>7.0291002725733284E-3</v>
      </c>
      <c r="G231" s="188">
        <f t="shared" si="192"/>
        <v>1.3939168478413475E-5</v>
      </c>
      <c r="H231" s="189">
        <f t="shared" si="192"/>
        <v>2.0093865485054742E-2</v>
      </c>
      <c r="I231" s="184">
        <f t="shared" si="157"/>
        <v>3.7468856840520467E-2</v>
      </c>
      <c r="J231" s="187">
        <f t="shared" si="193"/>
        <v>2.189210589083106E-2</v>
      </c>
      <c r="K231" s="188">
        <f t="shared" si="193"/>
        <v>1.179914883195991E-2</v>
      </c>
      <c r="L231" s="453">
        <f t="shared" si="193"/>
        <v>3.7776021177294995E-3</v>
      </c>
      <c r="M231" s="184">
        <f t="shared" si="193"/>
        <v>0</v>
      </c>
      <c r="N231" s="184">
        <f t="shared" si="194"/>
        <v>8.7213455099958009E-3</v>
      </c>
      <c r="O231" s="191">
        <f t="shared" si="193"/>
        <v>8.7213455099958009E-3</v>
      </c>
      <c r="P231" s="189">
        <f t="shared" si="193"/>
        <v>0</v>
      </c>
      <c r="Q231" s="190">
        <f t="shared" si="193"/>
        <v>2.6728927233772414E-3</v>
      </c>
      <c r="R231" s="320"/>
      <c r="S231" s="321"/>
    </row>
    <row r="232" spans="2:19">
      <c r="B232" s="243" t="s">
        <v>473</v>
      </c>
      <c r="C232" s="231" t="s">
        <v>474</v>
      </c>
      <c r="D232" s="319">
        <v>1.0700799999999999</v>
      </c>
      <c r="E232" s="184">
        <f t="shared" si="163"/>
        <v>0.3820876213595793</v>
      </c>
      <c r="F232" s="187">
        <f t="shared" si="192"/>
        <v>9.8969731837832461E-2</v>
      </c>
      <c r="G232" s="188">
        <f t="shared" si="192"/>
        <v>1.9626349217606175E-4</v>
      </c>
      <c r="H232" s="189">
        <f t="shared" si="192"/>
        <v>0.28292162602957077</v>
      </c>
      <c r="I232" s="184">
        <f t="shared" si="157"/>
        <v>0.5275615043145282</v>
      </c>
      <c r="J232" s="187">
        <f t="shared" si="193"/>
        <v>0.30824085094290132</v>
      </c>
      <c r="K232" s="188">
        <f t="shared" si="193"/>
        <v>0.16613201555399548</v>
      </c>
      <c r="L232" s="453">
        <f t="shared" si="193"/>
        <v>5.3188637817631348E-2</v>
      </c>
      <c r="M232" s="184">
        <f t="shared" si="193"/>
        <v>0</v>
      </c>
      <c r="N232" s="184">
        <f t="shared" si="194"/>
        <v>0.12279654478074088</v>
      </c>
      <c r="O232" s="191">
        <f t="shared" si="193"/>
        <v>0.12279654478074088</v>
      </c>
      <c r="P232" s="189">
        <f t="shared" si="193"/>
        <v>0</v>
      </c>
      <c r="Q232" s="190">
        <f t="shared" si="193"/>
        <v>3.7634329545151564E-2</v>
      </c>
      <c r="R232" s="320"/>
      <c r="S232" s="321"/>
    </row>
    <row r="233" spans="2:19">
      <c r="B233" s="265" t="s">
        <v>475</v>
      </c>
      <c r="C233" s="266" t="s">
        <v>328</v>
      </c>
      <c r="D233" s="319">
        <v>5.7107400000000004</v>
      </c>
      <c r="E233" s="184">
        <f t="shared" si="163"/>
        <v>2.0391027426014912</v>
      </c>
      <c r="F233" s="187">
        <f t="shared" si="192"/>
        <v>0.52817584329730805</v>
      </c>
      <c r="G233" s="188">
        <f t="shared" si="192"/>
        <v>1.0474074604791444E-3</v>
      </c>
      <c r="H233" s="189">
        <f t="shared" si="192"/>
        <v>1.5098794918437042</v>
      </c>
      <c r="I233" s="184">
        <f t="shared" si="157"/>
        <v>2.8154592041241302</v>
      </c>
      <c r="J233" s="187">
        <f t="shared" si="193"/>
        <v>1.6450016420395341</v>
      </c>
      <c r="K233" s="188">
        <f t="shared" si="193"/>
        <v>0.8866035684292991</v>
      </c>
      <c r="L233" s="453">
        <f t="shared" si="193"/>
        <v>0.2838539936552969</v>
      </c>
      <c r="M233" s="184">
        <f t="shared" si="193"/>
        <v>0</v>
      </c>
      <c r="N233" s="184">
        <f t="shared" si="194"/>
        <v>0.65533337707570294</v>
      </c>
      <c r="O233" s="191">
        <f t="shared" si="193"/>
        <v>0.65533337707570294</v>
      </c>
      <c r="P233" s="189">
        <f t="shared" si="193"/>
        <v>0</v>
      </c>
      <c r="Q233" s="190">
        <f t="shared" si="193"/>
        <v>0.20084467619867566</v>
      </c>
      <c r="R233" s="320"/>
      <c r="S233" s="321"/>
    </row>
    <row r="234" spans="2:19" s="3" customFormat="1">
      <c r="B234" s="122" t="s">
        <v>113</v>
      </c>
      <c r="C234" s="182" t="s">
        <v>330</v>
      </c>
      <c r="D234" s="461">
        <v>0</v>
      </c>
      <c r="E234" s="125">
        <f t="shared" si="163"/>
        <v>0</v>
      </c>
      <c r="F234" s="126">
        <f t="shared" si="192"/>
        <v>0</v>
      </c>
      <c r="G234" s="127">
        <f t="shared" si="192"/>
        <v>0</v>
      </c>
      <c r="H234" s="128">
        <f t="shared" si="192"/>
        <v>0</v>
      </c>
      <c r="I234" s="125">
        <f t="shared" si="157"/>
        <v>0</v>
      </c>
      <c r="J234" s="126">
        <f t="shared" si="193"/>
        <v>0</v>
      </c>
      <c r="K234" s="127">
        <f t="shared" si="193"/>
        <v>0</v>
      </c>
      <c r="L234" s="452">
        <f t="shared" si="193"/>
        <v>0</v>
      </c>
      <c r="M234" s="125">
        <f t="shared" si="193"/>
        <v>0</v>
      </c>
      <c r="N234" s="125">
        <f>SUM(O234:P234)</f>
        <v>0</v>
      </c>
      <c r="O234" s="462">
        <f t="shared" si="193"/>
        <v>0</v>
      </c>
      <c r="P234" s="463">
        <f t="shared" si="193"/>
        <v>0</v>
      </c>
      <c r="Q234" s="129">
        <f t="shared" si="193"/>
        <v>0</v>
      </c>
      <c r="R234" s="309"/>
      <c r="S234" s="310"/>
    </row>
    <row r="235" spans="2:19" s="3" customFormat="1">
      <c r="B235" s="122" t="s">
        <v>115</v>
      </c>
      <c r="C235" s="182" t="s">
        <v>332</v>
      </c>
      <c r="D235" s="322">
        <f>SUM(D236:D240)</f>
        <v>0</v>
      </c>
      <c r="E235" s="125">
        <f t="shared" si="163"/>
        <v>0</v>
      </c>
      <c r="F235" s="126">
        <f>SUM(F236:F240)</f>
        <v>0</v>
      </c>
      <c r="G235" s="127">
        <f>SUM(G236:G240)</f>
        <v>0</v>
      </c>
      <c r="H235" s="128">
        <f>SUM(H236:H240)</f>
        <v>0</v>
      </c>
      <c r="I235" s="125">
        <f t="shared" si="157"/>
        <v>0</v>
      </c>
      <c r="J235" s="126">
        <f t="shared" ref="J235:Q235" si="195">SUM(J236:J240)</f>
        <v>0</v>
      </c>
      <c r="K235" s="127">
        <f t="shared" si="195"/>
        <v>0</v>
      </c>
      <c r="L235" s="452">
        <f t="shared" si="195"/>
        <v>0</v>
      </c>
      <c r="M235" s="125">
        <f t="shared" si="195"/>
        <v>0</v>
      </c>
      <c r="N235" s="125">
        <f>SUM(O235:P235)</f>
        <v>0</v>
      </c>
      <c r="O235" s="130">
        <f t="shared" ref="O235:P235" si="196">SUM(O236:O240)</f>
        <v>0</v>
      </c>
      <c r="P235" s="128">
        <f t="shared" si="196"/>
        <v>0</v>
      </c>
      <c r="Q235" s="129">
        <f t="shared" si="195"/>
        <v>0</v>
      </c>
      <c r="R235" s="309"/>
      <c r="S235" s="310"/>
    </row>
    <row r="236" spans="2:19">
      <c r="B236" s="141" t="s">
        <v>476</v>
      </c>
      <c r="C236" s="341" t="s">
        <v>334</v>
      </c>
      <c r="D236" s="319">
        <v>0</v>
      </c>
      <c r="E236" s="184">
        <f t="shared" si="163"/>
        <v>0</v>
      </c>
      <c r="F236" s="187">
        <f t="shared" ref="F236:H240" si="197">IFERROR($D236*F$242/100, 0)</f>
        <v>0</v>
      </c>
      <c r="G236" s="188">
        <f t="shared" si="197"/>
        <v>0</v>
      </c>
      <c r="H236" s="189">
        <f t="shared" si="197"/>
        <v>0</v>
      </c>
      <c r="I236" s="184">
        <f t="shared" si="157"/>
        <v>0</v>
      </c>
      <c r="J236" s="187">
        <f t="shared" ref="J236:Q240" si="198">IFERROR($D236*J$242/100, 0)</f>
        <v>0</v>
      </c>
      <c r="K236" s="188">
        <f t="shared" si="198"/>
        <v>0</v>
      </c>
      <c r="L236" s="453">
        <f t="shared" si="198"/>
        <v>0</v>
      </c>
      <c r="M236" s="184">
        <f t="shared" si="198"/>
        <v>0</v>
      </c>
      <c r="N236" s="184">
        <f>SUM(O236:P236)</f>
        <v>0</v>
      </c>
      <c r="O236" s="191">
        <f t="shared" si="198"/>
        <v>0</v>
      </c>
      <c r="P236" s="189">
        <f t="shared" si="198"/>
        <v>0</v>
      </c>
      <c r="Q236" s="190">
        <f t="shared" si="198"/>
        <v>0</v>
      </c>
      <c r="R236" s="320"/>
      <c r="S236" s="321"/>
    </row>
    <row r="237" spans="2:19">
      <c r="B237" s="141" t="s">
        <v>477</v>
      </c>
      <c r="C237" s="341" t="s">
        <v>390</v>
      </c>
      <c r="D237" s="319">
        <v>0</v>
      </c>
      <c r="E237" s="184">
        <f t="shared" si="163"/>
        <v>0</v>
      </c>
      <c r="F237" s="187">
        <f t="shared" si="197"/>
        <v>0</v>
      </c>
      <c r="G237" s="188">
        <f t="shared" si="197"/>
        <v>0</v>
      </c>
      <c r="H237" s="189">
        <f t="shared" si="197"/>
        <v>0</v>
      </c>
      <c r="I237" s="184">
        <f t="shared" si="157"/>
        <v>0</v>
      </c>
      <c r="J237" s="187">
        <f t="shared" si="198"/>
        <v>0</v>
      </c>
      <c r="K237" s="188">
        <f t="shared" si="198"/>
        <v>0</v>
      </c>
      <c r="L237" s="453">
        <f t="shared" si="198"/>
        <v>0</v>
      </c>
      <c r="M237" s="184">
        <f t="shared" si="198"/>
        <v>0</v>
      </c>
      <c r="N237" s="184">
        <f t="shared" ref="N237:N240" si="199">SUM(O237:P237)</f>
        <v>0</v>
      </c>
      <c r="O237" s="191">
        <f t="shared" si="198"/>
        <v>0</v>
      </c>
      <c r="P237" s="189">
        <f t="shared" si="198"/>
        <v>0</v>
      </c>
      <c r="Q237" s="190">
        <f t="shared" si="198"/>
        <v>0</v>
      </c>
      <c r="R237" s="320"/>
      <c r="S237" s="321"/>
    </row>
    <row r="238" spans="2:19">
      <c r="B238" s="240" t="s">
        <v>478</v>
      </c>
      <c r="C238" s="241" t="s">
        <v>338</v>
      </c>
      <c r="D238" s="319">
        <v>0</v>
      </c>
      <c r="E238" s="184">
        <f t="shared" si="163"/>
        <v>0</v>
      </c>
      <c r="F238" s="187">
        <f t="shared" si="197"/>
        <v>0</v>
      </c>
      <c r="G238" s="188">
        <f t="shared" si="197"/>
        <v>0</v>
      </c>
      <c r="H238" s="189">
        <f t="shared" si="197"/>
        <v>0</v>
      </c>
      <c r="I238" s="184">
        <f t="shared" si="157"/>
        <v>0</v>
      </c>
      <c r="J238" s="187">
        <f t="shared" si="198"/>
        <v>0</v>
      </c>
      <c r="K238" s="188">
        <f t="shared" si="198"/>
        <v>0</v>
      </c>
      <c r="L238" s="453">
        <f t="shared" si="198"/>
        <v>0</v>
      </c>
      <c r="M238" s="184">
        <f t="shared" si="198"/>
        <v>0</v>
      </c>
      <c r="N238" s="184">
        <f t="shared" si="199"/>
        <v>0</v>
      </c>
      <c r="O238" s="191">
        <f t="shared" si="198"/>
        <v>0</v>
      </c>
      <c r="P238" s="189">
        <f t="shared" si="198"/>
        <v>0</v>
      </c>
      <c r="Q238" s="190">
        <f t="shared" si="198"/>
        <v>0</v>
      </c>
      <c r="R238" s="320"/>
      <c r="S238" s="321"/>
    </row>
    <row r="239" spans="2:19">
      <c r="B239" s="240" t="s">
        <v>479</v>
      </c>
      <c r="C239" s="231" t="s">
        <v>340</v>
      </c>
      <c r="D239" s="326">
        <v>0</v>
      </c>
      <c r="E239" s="194">
        <f t="shared" si="163"/>
        <v>0</v>
      </c>
      <c r="F239" s="195">
        <f t="shared" si="197"/>
        <v>0</v>
      </c>
      <c r="G239" s="196">
        <f t="shared" si="197"/>
        <v>0</v>
      </c>
      <c r="H239" s="197">
        <f t="shared" si="197"/>
        <v>0</v>
      </c>
      <c r="I239" s="194">
        <f t="shared" si="157"/>
        <v>0</v>
      </c>
      <c r="J239" s="195">
        <f t="shared" si="198"/>
        <v>0</v>
      </c>
      <c r="K239" s="196">
        <f t="shared" si="198"/>
        <v>0</v>
      </c>
      <c r="L239" s="464">
        <f t="shared" si="198"/>
        <v>0</v>
      </c>
      <c r="M239" s="194">
        <f t="shared" si="198"/>
        <v>0</v>
      </c>
      <c r="N239" s="184">
        <f t="shared" si="199"/>
        <v>0</v>
      </c>
      <c r="O239" s="199">
        <f t="shared" si="198"/>
        <v>0</v>
      </c>
      <c r="P239" s="197">
        <f t="shared" si="198"/>
        <v>0</v>
      </c>
      <c r="Q239" s="198">
        <f t="shared" si="198"/>
        <v>0</v>
      </c>
      <c r="R239" s="320"/>
      <c r="S239" s="321"/>
    </row>
    <row r="240" spans="2:19">
      <c r="B240" s="240" t="s">
        <v>480</v>
      </c>
      <c r="C240" s="231" t="s">
        <v>332</v>
      </c>
      <c r="D240" s="326">
        <v>0</v>
      </c>
      <c r="E240" s="194">
        <f t="shared" si="163"/>
        <v>0</v>
      </c>
      <c r="F240" s="195">
        <f t="shared" si="197"/>
        <v>0</v>
      </c>
      <c r="G240" s="196">
        <f t="shared" si="197"/>
        <v>0</v>
      </c>
      <c r="H240" s="197">
        <f t="shared" si="197"/>
        <v>0</v>
      </c>
      <c r="I240" s="194">
        <f t="shared" si="157"/>
        <v>0</v>
      </c>
      <c r="J240" s="195">
        <f t="shared" si="198"/>
        <v>0</v>
      </c>
      <c r="K240" s="196">
        <f t="shared" si="198"/>
        <v>0</v>
      </c>
      <c r="L240" s="464">
        <f t="shared" si="198"/>
        <v>0</v>
      </c>
      <c r="M240" s="194">
        <f t="shared" si="198"/>
        <v>0</v>
      </c>
      <c r="N240" s="184">
        <f t="shared" si="199"/>
        <v>0</v>
      </c>
      <c r="O240" s="199">
        <f t="shared" si="198"/>
        <v>0</v>
      </c>
      <c r="P240" s="197">
        <f t="shared" si="198"/>
        <v>0</v>
      </c>
      <c r="Q240" s="198">
        <f t="shared" si="198"/>
        <v>0</v>
      </c>
      <c r="R240" s="320"/>
      <c r="S240" s="321"/>
    </row>
    <row r="241" spans="2:19" ht="116.25" customHeight="1">
      <c r="B241" s="94" t="s">
        <v>139</v>
      </c>
      <c r="C241" s="95" t="s">
        <v>481</v>
      </c>
      <c r="D241" s="95" t="s">
        <v>187</v>
      </c>
      <c r="E241" s="96" t="s">
        <v>188</v>
      </c>
      <c r="F241" s="97" t="s">
        <v>189</v>
      </c>
      <c r="G241" s="98" t="s">
        <v>190</v>
      </c>
      <c r="H241" s="99" t="s">
        <v>191</v>
      </c>
      <c r="I241" s="100" t="s">
        <v>192</v>
      </c>
      <c r="J241" s="97" t="s">
        <v>193</v>
      </c>
      <c r="K241" s="98" t="s">
        <v>194</v>
      </c>
      <c r="L241" s="99" t="s">
        <v>195</v>
      </c>
      <c r="M241" s="96" t="s">
        <v>196</v>
      </c>
      <c r="N241" s="100" t="s">
        <v>197</v>
      </c>
      <c r="O241" s="102" t="s">
        <v>198</v>
      </c>
      <c r="P241" s="465" t="s">
        <v>199</v>
      </c>
      <c r="Q241" s="104" t="s">
        <v>200</v>
      </c>
      <c r="R241" s="320"/>
      <c r="S241" s="321"/>
    </row>
    <row r="242" spans="2:19" ht="38.25" customHeight="1">
      <c r="B242" s="133" t="s">
        <v>141</v>
      </c>
      <c r="C242" s="341" t="s">
        <v>482</v>
      </c>
      <c r="D242" s="116">
        <f>ROUND((E242+I242+M242+N242+Q242),1)</f>
        <v>100</v>
      </c>
      <c r="E242" s="117">
        <f>SUM(F242:H242)</f>
        <v>35.706453850140107</v>
      </c>
      <c r="F242" s="118">
        <f>IFERROR((F25+F26)/($D$25+$D$26)*100, 0)</f>
        <v>9.2488161481228008</v>
      </c>
      <c r="G242" s="119">
        <f>IFERROR((G25+G26)/($D$25+$D$26)*100, 0)</f>
        <v>1.8341011155807205E-2</v>
      </c>
      <c r="H242" s="120">
        <f>IFERROR((H25+H26)/($D$25+$D$26)*100, 0)</f>
        <v>26.439296690861504</v>
      </c>
      <c r="I242" s="117">
        <f>SUM(J242:L242)</f>
        <v>49.301127421737455</v>
      </c>
      <c r="J242" s="118">
        <f t="shared" ref="J242:Q242" si="200">IFERROR((J25+J26)/($D$25+$D$26)*100, 0)</f>
        <v>28.805402487935606</v>
      </c>
      <c r="K242" s="119">
        <f t="shared" si="200"/>
        <v>15.525195831526196</v>
      </c>
      <c r="L242" s="459">
        <f t="shared" si="200"/>
        <v>4.9705291022756573</v>
      </c>
      <c r="M242" s="117">
        <f t="shared" si="200"/>
        <v>0</v>
      </c>
      <c r="N242" s="121">
        <f t="shared" si="200"/>
        <v>11.475454618415528</v>
      </c>
      <c r="O242" s="460">
        <f t="shared" si="200"/>
        <v>11.475454618415528</v>
      </c>
      <c r="P242" s="120">
        <f t="shared" si="200"/>
        <v>0</v>
      </c>
      <c r="Q242" s="121">
        <f t="shared" si="200"/>
        <v>3.5169641097068971</v>
      </c>
      <c r="R242" s="320"/>
      <c r="S242" s="321"/>
    </row>
    <row r="243" spans="2:19" ht="33.75" customHeight="1">
      <c r="B243" s="267" t="s">
        <v>143</v>
      </c>
      <c r="C243" s="466" t="s">
        <v>483</v>
      </c>
      <c r="D243" s="467" t="e">
        <f>ROUND((E243+I243+M243+N243+Q243),1)</f>
        <v>#NAME?</v>
      </c>
      <c r="E243" s="468" t="e">
        <f>SUM(F243:H243)</f>
        <v>#NAME?</v>
      </c>
      <c r="F243" s="469" t="e">
        <f>VAS075_F_Verslovienetui231GeriamojoVandens</f>
        <v>#NAME?</v>
      </c>
      <c r="G243" s="470" t="e">
        <f>VAS075_F_Verslovienetui232GeriamojoVandens</f>
        <v>#NAME?</v>
      </c>
      <c r="H243" s="471" t="e">
        <f>VAS075_F_Verslovienetui233GeriamojoVandens</f>
        <v>#NAME?</v>
      </c>
      <c r="I243" s="468" t="e">
        <f>SUM(J243:L243)</f>
        <v>#NAME?</v>
      </c>
      <c r="J243" s="469" t="e">
        <f>VAS075_F_Verslovienetui241NuotekuSurinkimas</f>
        <v>#NAME?</v>
      </c>
      <c r="K243" s="470" t="e">
        <f>VAS075_F_Verslovienetui242NuotekuValymas</f>
        <v>#NAME?</v>
      </c>
      <c r="L243" s="472" t="e">
        <f>VAS075_F_Verslovienetui243NuotekuDumblo</f>
        <v>#NAME?</v>
      </c>
      <c r="M243" s="468" t="e">
        <f>VAS075_F_Verslovienetui25PavirsiniuNuoteku</f>
        <v>#NAME?</v>
      </c>
      <c r="N243" s="473" t="e">
        <f>VAS075_F_Verslovienetui26KitosReguliuojamosios</f>
        <v>#NAME?</v>
      </c>
      <c r="O243" s="474" t="e">
        <f>VAS075_F_Verslovienetui2Apskaitosveikla1</f>
        <v>#NAME?</v>
      </c>
      <c r="P243" s="471" t="e">
        <f>VAS075_F_Verslovienetui2Kitareguliuoja1</f>
        <v>#NAME?</v>
      </c>
      <c r="Q243" s="473" t="e">
        <f>VAS075_F_Verslovienetui27KitosVeiklos</f>
        <v>#NAME?</v>
      </c>
      <c r="R243" s="320"/>
      <c r="S243" s="321"/>
    </row>
    <row r="244" spans="2:19">
      <c r="R244" s="320"/>
      <c r="S244" s="321"/>
    </row>
    <row r="245" spans="2:19">
      <c r="C245" s="475" t="s">
        <v>484</v>
      </c>
    </row>
    <row r="246" spans="2:19">
      <c r="C246" s="476" t="s">
        <v>485</v>
      </c>
    </row>
    <row r="247" spans="2:19">
      <c r="C247" s="477" t="s">
        <v>486</v>
      </c>
      <c r="D247" s="478">
        <f>$E$23+$I$23+$M$23+$O$23-$E$50-$I$50-$M$50-$O$50-$E$60-$I$60-$M$60-$O$60-$E$61-$I$61-$M$61-$O$61-$E$63-$I$63-$M$63-$O$63-$E$106-$I$106-$M$106-$O$106-$E$113-$I$113-$M$113-$O$113-$E$203-$M$203-$I$203-$O$203-$E$210-$I$210-$M$210-$O$210</f>
        <v>1011.9719712741081</v>
      </c>
    </row>
    <row r="248" spans="2:19">
      <c r="C248" s="477" t="s">
        <v>487</v>
      </c>
      <c r="D248" s="478">
        <f>$E$23+$I$23+$M$23-$E$50-$I$50-$M$50-$E$60-$I$60-$M$60-$E$61-$I$61-$M$61-$E$63-$I$63-$M$63-$E$106-$I$106-$M$106-$E$113-$I$113-$M$113-$E$203-$M$203-$I$203-$E$210-$I$210-$M$210</f>
        <v>905.05412394562563</v>
      </c>
    </row>
  </sheetData>
  <sheetProtection password="F757" sheet="1" objects="1" scenarios="1"/>
  <mergeCells count="1">
    <mergeCell ref="B8:Q8"/>
  </mergeCells>
  <pageMargins left="0.7" right="0.7" top="0.75" bottom="0.75" header="0.3" footer="0.3"/>
  <pageSetup paperSize="8"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0"/>
  <sheetViews>
    <sheetView topLeftCell="A40" workbookViewId="0">
      <selection activeCell="F60" sqref="F60"/>
    </sheetView>
  </sheetViews>
  <sheetFormatPr defaultColWidth="9.140625" defaultRowHeight="15"/>
  <cols>
    <col min="1" max="1" width="9.140625" style="479"/>
    <col min="2" max="2" width="10.42578125" style="479" customWidth="1"/>
    <col min="3" max="3" width="90.42578125" style="479" customWidth="1"/>
    <col min="4" max="4" width="20.28515625" style="479" customWidth="1"/>
    <col min="5" max="5" width="19.85546875" style="479" customWidth="1"/>
    <col min="6" max="6" width="43.140625" style="479" customWidth="1"/>
    <col min="7" max="7" width="11.7109375" style="479" customWidth="1"/>
    <col min="8" max="8" width="38.7109375" style="479" bestFit="1" customWidth="1"/>
    <col min="9" max="16384" width="9.140625" style="479"/>
  </cols>
  <sheetData>
    <row r="1" spans="1:8">
      <c r="A1" s="480" t="s">
        <v>0</v>
      </c>
      <c r="B1" s="481"/>
      <c r="C1" s="481"/>
      <c r="D1" s="481"/>
      <c r="E1" s="481"/>
      <c r="F1" s="481"/>
    </row>
    <row r="2" spans="1:8">
      <c r="A2" s="480" t="s">
        <v>1</v>
      </c>
      <c r="B2" s="481"/>
      <c r="C2" s="481"/>
      <c r="D2" s="481"/>
      <c r="E2" s="481"/>
      <c r="F2" s="481"/>
    </row>
    <row r="3" spans="1:8">
      <c r="A3" s="481"/>
      <c r="B3" s="481"/>
      <c r="C3" s="481"/>
      <c r="D3" s="481"/>
      <c r="E3" s="481"/>
      <c r="F3" s="481"/>
    </row>
    <row r="4" spans="1:8">
      <c r="A4" s="481"/>
      <c r="B4" s="481"/>
      <c r="C4" s="481"/>
      <c r="D4" s="481"/>
      <c r="E4" s="481"/>
      <c r="F4" s="481"/>
    </row>
    <row r="5" spans="1:8">
      <c r="A5" s="482" t="s">
        <v>488</v>
      </c>
      <c r="B5" s="481"/>
      <c r="C5" s="481"/>
      <c r="D5" s="481"/>
      <c r="E5" s="481"/>
      <c r="F5" s="481"/>
    </row>
    <row r="6" spans="1:8">
      <c r="A6" s="481"/>
      <c r="B6" s="481"/>
      <c r="C6" s="481"/>
      <c r="D6" s="481"/>
      <c r="E6" s="481"/>
      <c r="F6" s="481"/>
    </row>
    <row r="8" spans="1:8">
      <c r="B8" s="877" t="s">
        <v>489</v>
      </c>
      <c r="C8" s="877"/>
      <c r="D8" s="877"/>
      <c r="E8" s="877"/>
      <c r="F8" s="877"/>
    </row>
    <row r="9" spans="1:8" ht="33" customHeight="1">
      <c r="B9" s="483" t="s">
        <v>4</v>
      </c>
      <c r="C9" s="484" t="s">
        <v>490</v>
      </c>
      <c r="D9" s="485" t="s">
        <v>491</v>
      </c>
      <c r="E9" s="486" t="s">
        <v>6</v>
      </c>
      <c r="F9" s="487" t="s">
        <v>492</v>
      </c>
      <c r="G9" s="488"/>
    </row>
    <row r="10" spans="1:8" ht="25.5">
      <c r="B10" s="489" t="s">
        <v>493</v>
      </c>
      <c r="C10" s="490" t="s">
        <v>494</v>
      </c>
      <c r="D10" s="491" t="s">
        <v>495</v>
      </c>
      <c r="E10" s="492">
        <f>E11+E20</f>
        <v>867.28</v>
      </c>
      <c r="F10" s="493"/>
      <c r="G10" s="488"/>
      <c r="H10" s="494"/>
    </row>
    <row r="11" spans="1:8">
      <c r="B11" s="495" t="s">
        <v>14</v>
      </c>
      <c r="C11" s="496" t="s">
        <v>496</v>
      </c>
      <c r="D11" s="497" t="s">
        <v>495</v>
      </c>
      <c r="E11" s="498">
        <f>SUM(E12:E19)</f>
        <v>73.331999999999994</v>
      </c>
      <c r="F11" s="499"/>
      <c r="G11" s="488"/>
    </row>
    <row r="12" spans="1:8">
      <c r="B12" s="500" t="s">
        <v>497</v>
      </c>
      <c r="C12" s="501" t="s">
        <v>498</v>
      </c>
      <c r="D12" s="502" t="s">
        <v>495</v>
      </c>
      <c r="E12" s="503">
        <v>3.0790000000000002</v>
      </c>
      <c r="F12" s="499"/>
      <c r="G12" s="488"/>
    </row>
    <row r="13" spans="1:8">
      <c r="B13" s="500" t="s">
        <v>499</v>
      </c>
      <c r="C13" s="501" t="s">
        <v>500</v>
      </c>
      <c r="D13" s="502" t="s">
        <v>495</v>
      </c>
      <c r="E13" s="503">
        <v>1.17</v>
      </c>
      <c r="F13" s="499"/>
      <c r="G13" s="488"/>
    </row>
    <row r="14" spans="1:8">
      <c r="B14" s="500" t="s">
        <v>501</v>
      </c>
      <c r="C14" s="501" t="s">
        <v>502</v>
      </c>
      <c r="D14" s="502" t="s">
        <v>495</v>
      </c>
      <c r="E14" s="503">
        <v>41.442999999999998</v>
      </c>
      <c r="F14" s="499"/>
      <c r="G14" s="488"/>
    </row>
    <row r="15" spans="1:8">
      <c r="B15" s="500" t="s">
        <v>503</v>
      </c>
      <c r="C15" s="501" t="s">
        <v>504</v>
      </c>
      <c r="D15" s="502" t="s">
        <v>495</v>
      </c>
      <c r="E15" s="503">
        <v>1.4510000000000001</v>
      </c>
      <c r="F15" s="499"/>
      <c r="G15" s="488"/>
    </row>
    <row r="16" spans="1:8">
      <c r="B16" s="500" t="s">
        <v>505</v>
      </c>
      <c r="C16" s="501" t="s">
        <v>506</v>
      </c>
      <c r="D16" s="502" t="s">
        <v>495</v>
      </c>
      <c r="E16" s="503">
        <v>19.047000000000001</v>
      </c>
      <c r="F16" s="499"/>
      <c r="G16" s="488"/>
    </row>
    <row r="17" spans="2:8">
      <c r="B17" s="500" t="s">
        <v>507</v>
      </c>
      <c r="C17" s="501" t="s">
        <v>508</v>
      </c>
      <c r="D17" s="502" t="s">
        <v>495</v>
      </c>
      <c r="E17" s="503">
        <v>7.1420000000000003</v>
      </c>
      <c r="F17" s="499"/>
      <c r="G17" s="488"/>
    </row>
    <row r="18" spans="2:8">
      <c r="B18" s="500" t="s">
        <v>509</v>
      </c>
      <c r="C18" s="504" t="s">
        <v>510</v>
      </c>
      <c r="D18" s="500" t="s">
        <v>495</v>
      </c>
      <c r="E18" s="503">
        <v>0</v>
      </c>
      <c r="F18" s="505"/>
      <c r="G18" s="488"/>
    </row>
    <row r="19" spans="2:8">
      <c r="B19" s="500" t="s">
        <v>511</v>
      </c>
      <c r="C19" s="506" t="s">
        <v>512</v>
      </c>
      <c r="D19" s="500" t="s">
        <v>495</v>
      </c>
      <c r="E19" s="507">
        <v>0</v>
      </c>
      <c r="F19" s="508"/>
      <c r="G19" s="488"/>
    </row>
    <row r="20" spans="2:8" ht="27">
      <c r="B20" s="495" t="s">
        <v>16</v>
      </c>
      <c r="C20" s="509" t="s">
        <v>513</v>
      </c>
      <c r="D20" s="510" t="s">
        <v>495</v>
      </c>
      <c r="E20" s="493">
        <f>SUM(E21:E28)</f>
        <v>793.94799999999998</v>
      </c>
      <c r="F20" s="878" t="s">
        <v>514</v>
      </c>
      <c r="G20" s="488"/>
    </row>
    <row r="21" spans="2:8">
      <c r="B21" s="500" t="s">
        <v>515</v>
      </c>
      <c r="C21" s="501" t="s">
        <v>498</v>
      </c>
      <c r="D21" s="500" t="s">
        <v>495</v>
      </c>
      <c r="E21" s="511">
        <v>99.557000000000002</v>
      </c>
      <c r="F21" s="879"/>
      <c r="G21" s="488"/>
    </row>
    <row r="22" spans="2:8">
      <c r="B22" s="500" t="s">
        <v>516</v>
      </c>
      <c r="C22" s="501" t="s">
        <v>500</v>
      </c>
      <c r="D22" s="500" t="s">
        <v>495</v>
      </c>
      <c r="E22" s="511">
        <v>37.831000000000003</v>
      </c>
      <c r="F22" s="879"/>
      <c r="G22" s="488"/>
    </row>
    <row r="23" spans="2:8">
      <c r="B23" s="500" t="s">
        <v>517</v>
      </c>
      <c r="C23" s="501" t="s">
        <v>502</v>
      </c>
      <c r="D23" s="500" t="s">
        <v>495</v>
      </c>
      <c r="E23" s="511">
        <v>62.012</v>
      </c>
      <c r="F23" s="879"/>
      <c r="G23" s="488"/>
    </row>
    <row r="24" spans="2:8">
      <c r="B24" s="500" t="s">
        <v>518</v>
      </c>
      <c r="C24" s="501" t="s">
        <v>504</v>
      </c>
      <c r="D24" s="500" t="s">
        <v>495</v>
      </c>
      <c r="E24" s="511">
        <v>143.655</v>
      </c>
      <c r="F24" s="879"/>
      <c r="G24" s="488"/>
    </row>
    <row r="25" spans="2:8">
      <c r="B25" s="500" t="s">
        <v>519</v>
      </c>
      <c r="C25" s="501" t="s">
        <v>506</v>
      </c>
      <c r="D25" s="500" t="s">
        <v>495</v>
      </c>
      <c r="E25" s="511">
        <v>445.92899999999997</v>
      </c>
      <c r="F25" s="879"/>
      <c r="G25" s="488"/>
    </row>
    <row r="26" spans="2:8">
      <c r="B26" s="500" t="s">
        <v>520</v>
      </c>
      <c r="C26" s="501" t="s">
        <v>508</v>
      </c>
      <c r="D26" s="500" t="s">
        <v>495</v>
      </c>
      <c r="E26" s="511">
        <v>4.0469999999999997</v>
      </c>
      <c r="F26" s="879"/>
      <c r="G26" s="488"/>
    </row>
    <row r="27" spans="2:8">
      <c r="B27" s="500" t="s">
        <v>521</v>
      </c>
      <c r="C27" s="512" t="s">
        <v>510</v>
      </c>
      <c r="D27" s="500" t="s">
        <v>495</v>
      </c>
      <c r="E27" s="513">
        <v>0</v>
      </c>
      <c r="F27" s="879"/>
      <c r="G27" s="488"/>
      <c r="H27" s="494"/>
    </row>
    <row r="28" spans="2:8">
      <c r="B28" s="500" t="s">
        <v>522</v>
      </c>
      <c r="C28" s="514" t="s">
        <v>512</v>
      </c>
      <c r="D28" s="515" t="s">
        <v>495</v>
      </c>
      <c r="E28" s="516">
        <v>0.91700000000000004</v>
      </c>
      <c r="F28" s="880"/>
      <c r="G28" s="488"/>
      <c r="H28" s="494"/>
    </row>
    <row r="29" spans="2:8">
      <c r="B29" s="517" t="s">
        <v>51</v>
      </c>
      <c r="C29" s="484" t="s">
        <v>523</v>
      </c>
      <c r="D29" s="517" t="s">
        <v>495</v>
      </c>
      <c r="E29" s="518">
        <f>E10+$E$40</f>
        <v>906.09526869919443</v>
      </c>
      <c r="F29" s="519"/>
      <c r="G29" s="488"/>
    </row>
    <row r="30" spans="2:8">
      <c r="B30" s="517" t="s">
        <v>61</v>
      </c>
      <c r="C30" s="490" t="s">
        <v>524</v>
      </c>
      <c r="D30" s="517" t="s">
        <v>495</v>
      </c>
      <c r="E30" s="520">
        <v>1.6240000000000001</v>
      </c>
      <c r="F30" s="521" t="s">
        <v>525</v>
      </c>
    </row>
    <row r="31" spans="2:8">
      <c r="B31" s="483" t="s">
        <v>526</v>
      </c>
      <c r="C31" s="522" t="s">
        <v>527</v>
      </c>
      <c r="D31" s="483" t="s">
        <v>495</v>
      </c>
      <c r="E31" s="523">
        <v>5.6829999999999998</v>
      </c>
      <c r="F31" s="521" t="s">
        <v>528</v>
      </c>
    </row>
    <row r="32" spans="2:8">
      <c r="B32" s="524" t="s">
        <v>71</v>
      </c>
      <c r="C32" s="525" t="s">
        <v>529</v>
      </c>
      <c r="D32" s="524" t="s">
        <v>495</v>
      </c>
      <c r="E32" s="526">
        <v>39.524999999999999</v>
      </c>
      <c r="F32" s="527"/>
    </row>
    <row r="33" spans="2:6">
      <c r="B33" s="524" t="s">
        <v>85</v>
      </c>
      <c r="C33" s="525" t="s">
        <v>530</v>
      </c>
      <c r="D33" s="524" t="s">
        <v>495</v>
      </c>
      <c r="E33" s="526">
        <v>0</v>
      </c>
      <c r="F33" s="528"/>
    </row>
    <row r="34" spans="2:6">
      <c r="B34" s="524" t="s">
        <v>435</v>
      </c>
      <c r="C34" s="525" t="s">
        <v>531</v>
      </c>
      <c r="D34" s="524" t="s">
        <v>495</v>
      </c>
      <c r="E34" s="529">
        <f>E29+E30+E32-E33</f>
        <v>947.24426869919444</v>
      </c>
      <c r="F34" s="528"/>
    </row>
    <row r="35" spans="2:6">
      <c r="B35" s="524" t="s">
        <v>139</v>
      </c>
      <c r="C35" s="530" t="s">
        <v>532</v>
      </c>
      <c r="D35" s="531"/>
      <c r="E35" s="532"/>
      <c r="F35" s="533"/>
    </row>
    <row r="36" spans="2:6" s="4" customFormat="1">
      <c r="B36" s="489" t="s">
        <v>533</v>
      </c>
      <c r="C36" s="534" t="s">
        <v>534</v>
      </c>
      <c r="D36" s="489" t="s">
        <v>535</v>
      </c>
      <c r="E36" s="535">
        <f>IF((E37+E39)=0,"0",(((E21+E23)*100)/E42)/(E37+E39+E45))</f>
        <v>0.57948044774888186</v>
      </c>
      <c r="F36" s="493"/>
    </row>
    <row r="37" spans="2:6">
      <c r="B37" s="495" t="s">
        <v>536</v>
      </c>
      <c r="C37" s="536" t="s">
        <v>537</v>
      </c>
      <c r="D37" s="537" t="s">
        <v>538</v>
      </c>
      <c r="E37" s="538">
        <f>VAS078_F_Vidutinissvert1AtaskaitinisLaikotarpis</f>
        <v>42</v>
      </c>
      <c r="F37" s="538" t="s">
        <v>539</v>
      </c>
    </row>
    <row r="38" spans="2:6">
      <c r="B38" s="495" t="s">
        <v>540</v>
      </c>
      <c r="C38" s="539" t="s">
        <v>541</v>
      </c>
      <c r="D38" s="537" t="s">
        <v>538</v>
      </c>
      <c r="E38" s="538">
        <f>VAS078_F_Vidutinissvert2AtaskaitinisLaikotarpis</f>
        <v>5</v>
      </c>
      <c r="F38" s="538" t="s">
        <v>542</v>
      </c>
    </row>
    <row r="39" spans="2:6">
      <c r="B39" s="540" t="s">
        <v>543</v>
      </c>
      <c r="C39" s="539" t="s">
        <v>544</v>
      </c>
      <c r="D39" s="541" t="s">
        <v>538</v>
      </c>
      <c r="E39" s="542">
        <f>VAS078_F_Vidutinissvert3AtaskaitinisLaikotarpis</f>
        <v>30</v>
      </c>
      <c r="F39" s="542" t="s">
        <v>539</v>
      </c>
    </row>
    <row r="40" spans="2:6">
      <c r="B40" s="540" t="s">
        <v>545</v>
      </c>
      <c r="C40" s="539" t="s">
        <v>546</v>
      </c>
      <c r="D40" s="541" t="s">
        <v>538</v>
      </c>
      <c r="E40" s="542">
        <f>(($E$41*($E$37+$E$38))+($E$42+$E$44)*$E$39)/($E$41+$E$42+$E$44)</f>
        <v>38.815268699194455</v>
      </c>
      <c r="F40" s="542"/>
    </row>
    <row r="41" spans="2:6" ht="15.75">
      <c r="B41" s="540" t="s">
        <v>547</v>
      </c>
      <c r="C41" s="539" t="s">
        <v>548</v>
      </c>
      <c r="D41" s="495" t="s">
        <v>549</v>
      </c>
      <c r="E41" s="542">
        <f>VAS077_F_Isgautopozemin1AtaskaitinisLaikotarpis</f>
        <v>390.1</v>
      </c>
      <c r="F41" s="538" t="s">
        <v>550</v>
      </c>
    </row>
    <row r="42" spans="2:6" ht="15.75">
      <c r="B42" s="495" t="s">
        <v>551</v>
      </c>
      <c r="C42" s="536" t="s">
        <v>552</v>
      </c>
      <c r="D42" s="495" t="s">
        <v>549</v>
      </c>
      <c r="E42" s="538">
        <f>VAS077_F_Patiektogeriam1AtaskaitinisLaikotarpis</f>
        <v>362.1</v>
      </c>
      <c r="F42" s="538" t="s">
        <v>550</v>
      </c>
    </row>
    <row r="43" spans="2:6" ht="15.75">
      <c r="B43" s="495" t="s">
        <v>553</v>
      </c>
      <c r="C43" s="543" t="s">
        <v>554</v>
      </c>
      <c r="D43" s="495" t="s">
        <v>549</v>
      </c>
      <c r="E43" s="544">
        <f>VAS077_F_Issioskaiciaus2AtaskaitinisLaikotarpis</f>
        <v>0</v>
      </c>
      <c r="F43" s="538" t="s">
        <v>550</v>
      </c>
    </row>
    <row r="44" spans="2:6" s="4" customFormat="1">
      <c r="B44" s="489" t="s">
        <v>555</v>
      </c>
      <c r="C44" s="534" t="s">
        <v>556</v>
      </c>
      <c r="D44" s="489" t="s">
        <v>557</v>
      </c>
      <c r="E44" s="535">
        <f>IF(E45=0,"0",E22/E46)</f>
        <v>9.6977698026147141E-2</v>
      </c>
      <c r="F44" s="493"/>
    </row>
    <row r="45" spans="2:6">
      <c r="B45" s="495" t="s">
        <v>558</v>
      </c>
      <c r="C45" s="536" t="s">
        <v>541</v>
      </c>
      <c r="D45" s="537" t="s">
        <v>538</v>
      </c>
      <c r="E45" s="538">
        <f>VAS078_F_Vidutinissvert2AtaskaitinisLaikotarpis</f>
        <v>5</v>
      </c>
      <c r="F45" s="538" t="s">
        <v>539</v>
      </c>
    </row>
    <row r="46" spans="2:6" ht="15.75">
      <c r="B46" s="495" t="s">
        <v>559</v>
      </c>
      <c r="C46" s="536" t="s">
        <v>560</v>
      </c>
      <c r="D46" s="495" t="s">
        <v>549</v>
      </c>
      <c r="E46" s="538">
        <f>VAS077_F_Paruostogeriam1AtaskaitinisLaikotarpis</f>
        <v>390.1</v>
      </c>
      <c r="F46" s="538" t="s">
        <v>550</v>
      </c>
    </row>
    <row r="47" spans="2:6" s="4" customFormat="1">
      <c r="B47" s="489" t="s">
        <v>561</v>
      </c>
      <c r="C47" s="534" t="s">
        <v>562</v>
      </c>
      <c r="D47" s="489" t="s">
        <v>535</v>
      </c>
      <c r="E47" s="535">
        <f>IF(E48=0,"0",((E24*100)/E50)/E48)</f>
        <v>1.9095186824580292</v>
      </c>
      <c r="F47" s="493"/>
    </row>
    <row r="48" spans="2:6">
      <c r="B48" s="495" t="s">
        <v>563</v>
      </c>
      <c r="C48" s="536" t="s">
        <v>564</v>
      </c>
      <c r="D48" s="537" t="s">
        <v>538</v>
      </c>
      <c r="E48" s="538">
        <f>VAS078_F_Vidutinissvert4AtaskaitinisLaikotarpis</f>
        <v>13</v>
      </c>
      <c r="F48" s="538" t="s">
        <v>539</v>
      </c>
    </row>
    <row r="49" spans="2:6" ht="15.75">
      <c r="B49" s="495" t="s">
        <v>565</v>
      </c>
      <c r="C49" s="536" t="s">
        <v>566</v>
      </c>
      <c r="D49" s="495" t="s">
        <v>549</v>
      </c>
      <c r="E49" s="538">
        <f>VAS077_F_Surinktabuitin1AtaskaitinisLaikotarpis</f>
        <v>578.70000000000005</v>
      </c>
      <c r="F49" s="538" t="s">
        <v>550</v>
      </c>
    </row>
    <row r="50" spans="2:6" s="4" customFormat="1" ht="15.75">
      <c r="B50" s="495" t="s">
        <v>567</v>
      </c>
      <c r="C50" s="536" t="s">
        <v>568</v>
      </c>
      <c r="D50" s="495" t="s">
        <v>549</v>
      </c>
      <c r="E50" s="538">
        <f>VAS077_F_Perpumpuotasbu1AtaskaitinisLaikotarpis</f>
        <v>578.70000000000005</v>
      </c>
      <c r="F50" s="538" t="s">
        <v>550</v>
      </c>
    </row>
    <row r="51" spans="2:6" s="4" customFormat="1" ht="15.75">
      <c r="B51" s="495" t="s">
        <v>569</v>
      </c>
      <c r="C51" s="543" t="s">
        <v>570</v>
      </c>
      <c r="D51" s="495" t="s">
        <v>549</v>
      </c>
      <c r="E51" s="544">
        <f>VAS077_F_Perpumpuotasbu1AtaskaitinisLaikotarpis</f>
        <v>578.70000000000005</v>
      </c>
      <c r="F51" s="544"/>
    </row>
    <row r="52" spans="2:6" s="4" customFormat="1">
      <c r="B52" s="489" t="s">
        <v>571</v>
      </c>
      <c r="C52" s="534" t="s">
        <v>572</v>
      </c>
      <c r="D52" s="489" t="s">
        <v>573</v>
      </c>
      <c r="E52" s="535">
        <f>IF(E53=0,"0",((E25*1000)/E53))</f>
        <v>6535.7951115314618</v>
      </c>
      <c r="F52" s="493"/>
    </row>
    <row r="53" spans="2:6">
      <c r="B53" s="495" t="s">
        <v>574</v>
      </c>
      <c r="C53" s="536" t="s">
        <v>575</v>
      </c>
      <c r="D53" s="537" t="s">
        <v>576</v>
      </c>
      <c r="E53" s="538">
        <f>VAS078_F_Pagalbiochemin3AtaskaitinisLaikotarpis</f>
        <v>68.228729999999999</v>
      </c>
      <c r="F53" s="538" t="s">
        <v>539</v>
      </c>
    </row>
    <row r="54" spans="2:6">
      <c r="B54" s="489" t="s">
        <v>577</v>
      </c>
      <c r="C54" s="534" t="s">
        <v>578</v>
      </c>
      <c r="D54" s="489" t="s">
        <v>579</v>
      </c>
      <c r="E54" s="493">
        <f>IFERROR(E55/(E29-E33), 0)</f>
        <v>0.12333174283255073</v>
      </c>
      <c r="F54" s="493"/>
    </row>
    <row r="55" spans="2:6">
      <c r="B55" s="545" t="s">
        <v>580</v>
      </c>
      <c r="C55" s="546" t="s">
        <v>581</v>
      </c>
      <c r="D55" s="547" t="s">
        <v>582</v>
      </c>
      <c r="E55" s="548">
        <f>VAS073_F_Elektrosenergi13IsViso+VAS073_F_Elektrosenergi14IsViso+VAS073_F_Elektrosenergi15PavirsiniuNuoteku</f>
        <v>111.75030866100001</v>
      </c>
      <c r="F55" s="548" t="s">
        <v>70</v>
      </c>
    </row>
    <row r="57" spans="2:6">
      <c r="C57" s="1" t="s">
        <v>583</v>
      </c>
      <c r="E57" s="549"/>
    </row>
    <row r="58" spans="2:6">
      <c r="E58" s="549"/>
    </row>
    <row r="59" spans="2:6">
      <c r="E59" s="549"/>
    </row>
    <row r="60" spans="2:6">
      <c r="E60" s="549"/>
    </row>
  </sheetData>
  <sheetProtection password="F757" sheet="1" objects="1" scenarios="1"/>
  <mergeCells count="2">
    <mergeCell ref="B8:F8"/>
    <mergeCell ref="F20:F28"/>
  </mergeCells>
  <pageMargins left="0.7" right="0.7" top="0.75" bottom="0.75" header="0.3" footer="0.3"/>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2"/>
  <sheetViews>
    <sheetView topLeftCell="A20" zoomScale="130" zoomScaleNormal="130" workbookViewId="0">
      <selection activeCell="F18" sqref="F18"/>
    </sheetView>
  </sheetViews>
  <sheetFormatPr defaultColWidth="9.140625" defaultRowHeight="15"/>
  <cols>
    <col min="1" max="1" width="9.140625" style="479"/>
    <col min="2" max="2" width="6.7109375" style="479" customWidth="1"/>
    <col min="3" max="3" width="88.5703125" style="479" customWidth="1"/>
    <col min="4" max="4" width="17.28515625" style="479" customWidth="1"/>
    <col min="5" max="6" width="24" style="479" customWidth="1"/>
    <col min="7" max="7" width="61.28515625" style="479" customWidth="1"/>
    <col min="8" max="8" width="23.140625" style="479" customWidth="1"/>
    <col min="9" max="16384" width="9.140625" style="479"/>
  </cols>
  <sheetData>
    <row r="1" spans="1:12">
      <c r="A1" s="480" t="s">
        <v>0</v>
      </c>
      <c r="B1" s="481"/>
      <c r="C1" s="481"/>
      <c r="D1" s="481"/>
      <c r="E1" s="481"/>
      <c r="F1" s="481"/>
      <c r="G1" s="481"/>
      <c r="H1" s="481"/>
      <c r="I1" s="481"/>
      <c r="J1" s="481"/>
      <c r="K1" s="481"/>
    </row>
    <row r="2" spans="1:12">
      <c r="A2" s="480" t="s">
        <v>1</v>
      </c>
      <c r="B2" s="481"/>
      <c r="C2" s="481"/>
      <c r="D2" s="481"/>
      <c r="E2" s="481"/>
      <c r="F2" s="481"/>
      <c r="G2" s="481"/>
      <c r="H2" s="481"/>
      <c r="I2" s="481"/>
      <c r="J2" s="481"/>
      <c r="K2" s="481"/>
    </row>
    <row r="3" spans="1:12">
      <c r="A3" s="481"/>
      <c r="B3" s="481"/>
      <c r="C3" s="481"/>
      <c r="D3" s="481"/>
      <c r="E3" s="481"/>
      <c r="F3" s="481"/>
      <c r="G3" s="481"/>
      <c r="H3" s="481"/>
      <c r="I3" s="481"/>
      <c r="J3" s="481"/>
      <c r="K3" s="481"/>
    </row>
    <row r="4" spans="1:12">
      <c r="A4" s="481"/>
      <c r="B4" s="481"/>
      <c r="C4" s="481"/>
      <c r="D4" s="481"/>
      <c r="E4" s="481"/>
      <c r="F4" s="481"/>
      <c r="G4" s="481"/>
      <c r="H4" s="481"/>
      <c r="I4" s="481"/>
      <c r="J4" s="481"/>
      <c r="K4" s="481"/>
    </row>
    <row r="5" spans="1:12">
      <c r="A5" s="482" t="s">
        <v>584</v>
      </c>
      <c r="B5" s="481"/>
      <c r="C5" s="481"/>
      <c r="D5" s="481"/>
      <c r="E5" s="481"/>
      <c r="F5" s="481"/>
      <c r="G5" s="481"/>
      <c r="H5" s="481"/>
      <c r="I5" s="481"/>
      <c r="J5" s="481"/>
      <c r="K5" s="481"/>
    </row>
    <row r="6" spans="1:12">
      <c r="A6" s="481"/>
      <c r="B6" s="481"/>
      <c r="C6" s="481"/>
      <c r="D6" s="481"/>
      <c r="E6" s="481"/>
      <c r="F6" s="481"/>
      <c r="G6" s="481"/>
      <c r="H6" s="481"/>
      <c r="I6" s="481"/>
      <c r="J6" s="481"/>
      <c r="K6" s="481"/>
    </row>
    <row r="8" spans="1:12" ht="15" customHeight="1">
      <c r="B8" s="877" t="s">
        <v>585</v>
      </c>
      <c r="C8" s="877"/>
      <c r="D8" s="877"/>
      <c r="E8" s="877"/>
      <c r="F8" s="877"/>
      <c r="G8" s="877"/>
    </row>
    <row r="9" spans="1:12" ht="21" customHeight="1">
      <c r="B9" s="483" t="s">
        <v>4</v>
      </c>
      <c r="C9" s="483" t="s">
        <v>490</v>
      </c>
      <c r="D9" s="485" t="s">
        <v>491</v>
      </c>
      <c r="E9" s="889" t="s">
        <v>6</v>
      </c>
      <c r="F9" s="890"/>
      <c r="G9" s="550" t="s">
        <v>492</v>
      </c>
      <c r="H9" s="488"/>
    </row>
    <row r="10" spans="1:12" ht="29.25" customHeight="1">
      <c r="B10" s="483"/>
      <c r="C10" s="483"/>
      <c r="D10" s="485"/>
      <c r="E10" s="551" t="s">
        <v>586</v>
      </c>
      <c r="F10" s="551" t="s">
        <v>587</v>
      </c>
      <c r="G10" s="550"/>
      <c r="H10" s="488"/>
    </row>
    <row r="11" spans="1:12">
      <c r="B11" s="483" t="s">
        <v>493</v>
      </c>
      <c r="C11" s="483" t="s">
        <v>588</v>
      </c>
      <c r="D11" s="483" t="s">
        <v>589</v>
      </c>
      <c r="E11" s="519">
        <f>E12+E26</f>
        <v>28.01</v>
      </c>
      <c r="F11" s="519">
        <f>F12+F26</f>
        <v>31</v>
      </c>
      <c r="G11" s="550"/>
      <c r="H11" s="488"/>
    </row>
    <row r="12" spans="1:12">
      <c r="B12" s="552" t="s">
        <v>590</v>
      </c>
      <c r="C12" s="552" t="s">
        <v>591</v>
      </c>
      <c r="D12" s="552" t="s">
        <v>589</v>
      </c>
      <c r="E12" s="553">
        <f>E14+E18+E22+E23+E24+E25</f>
        <v>27.630000000000003</v>
      </c>
      <c r="F12" s="553">
        <f>F14+F18+F22+F23+F24+F25</f>
        <v>30.54</v>
      </c>
      <c r="G12" s="554"/>
      <c r="H12" s="494"/>
    </row>
    <row r="13" spans="1:12">
      <c r="B13" s="517" t="s">
        <v>592</v>
      </c>
      <c r="C13" s="517" t="s">
        <v>593</v>
      </c>
      <c r="D13" s="517" t="s">
        <v>589</v>
      </c>
      <c r="E13" s="555">
        <f>E14+E18+E23+E22</f>
        <v>18.64</v>
      </c>
      <c r="F13" s="555">
        <f>F14+F18+F23+F22</f>
        <v>20.62</v>
      </c>
      <c r="G13" s="556"/>
      <c r="H13" s="488"/>
    </row>
    <row r="14" spans="1:12" ht="18.75" customHeight="1">
      <c r="B14" s="510" t="s">
        <v>55</v>
      </c>
      <c r="C14" s="510" t="s">
        <v>594</v>
      </c>
      <c r="D14" s="489" t="s">
        <v>589</v>
      </c>
      <c r="E14" s="492">
        <f>SUM(E15:E17)</f>
        <v>7.7099999999999991</v>
      </c>
      <c r="F14" s="492">
        <f>SUM(F15:F17)</f>
        <v>8.48</v>
      </c>
      <c r="G14" s="557"/>
      <c r="H14" s="488"/>
    </row>
    <row r="15" spans="1:12">
      <c r="B15" s="558" t="s">
        <v>595</v>
      </c>
      <c r="C15" s="559" t="s">
        <v>498</v>
      </c>
      <c r="D15" s="558" t="s">
        <v>589</v>
      </c>
      <c r="E15" s="560">
        <v>2.19</v>
      </c>
      <c r="F15" s="560">
        <v>2.71</v>
      </c>
      <c r="G15" s="561"/>
      <c r="H15" s="488"/>
    </row>
    <row r="16" spans="1:12">
      <c r="B16" s="558" t="s">
        <v>596</v>
      </c>
      <c r="C16" s="559" t="s">
        <v>500</v>
      </c>
      <c r="D16" s="558" t="s">
        <v>589</v>
      </c>
      <c r="E16" s="560">
        <v>0</v>
      </c>
      <c r="F16" s="560">
        <v>0</v>
      </c>
      <c r="G16" s="561"/>
      <c r="H16" s="488"/>
      <c r="L16" s="562"/>
    </row>
    <row r="17" spans="2:7">
      <c r="B17" s="563" t="s">
        <v>597</v>
      </c>
      <c r="C17" s="564" t="s">
        <v>502</v>
      </c>
      <c r="D17" s="563" t="s">
        <v>589</v>
      </c>
      <c r="E17" s="565">
        <v>5.52</v>
      </c>
      <c r="F17" s="565">
        <v>5.77</v>
      </c>
      <c r="G17" s="566"/>
    </row>
    <row r="18" spans="2:7" ht="23.25" customHeight="1">
      <c r="B18" s="567" t="s">
        <v>57</v>
      </c>
      <c r="C18" s="567" t="s">
        <v>598</v>
      </c>
      <c r="D18" s="568" t="s">
        <v>589</v>
      </c>
      <c r="E18" s="569">
        <f>SUM(E19:E21)</f>
        <v>9.2199999999999989</v>
      </c>
      <c r="F18" s="569">
        <f>SUM(F19:F21)</f>
        <v>10.14</v>
      </c>
      <c r="G18" s="570"/>
    </row>
    <row r="19" spans="2:7">
      <c r="B19" s="558" t="s">
        <v>599</v>
      </c>
      <c r="C19" s="559" t="s">
        <v>600</v>
      </c>
      <c r="D19" s="558" t="s">
        <v>589</v>
      </c>
      <c r="E19" s="560">
        <v>6.14</v>
      </c>
      <c r="F19" s="560">
        <v>6.85</v>
      </c>
      <c r="G19" s="561"/>
    </row>
    <row r="20" spans="2:7">
      <c r="B20" s="558" t="s">
        <v>601</v>
      </c>
      <c r="C20" s="559" t="s">
        <v>506</v>
      </c>
      <c r="D20" s="558" t="s">
        <v>589</v>
      </c>
      <c r="E20" s="560">
        <v>2.37</v>
      </c>
      <c r="F20" s="560">
        <v>2.54</v>
      </c>
      <c r="G20" s="561"/>
    </row>
    <row r="21" spans="2:7">
      <c r="B21" s="558" t="s">
        <v>602</v>
      </c>
      <c r="C21" s="559" t="s">
        <v>508</v>
      </c>
      <c r="D21" s="558" t="s">
        <v>589</v>
      </c>
      <c r="E21" s="560">
        <v>0.71</v>
      </c>
      <c r="F21" s="560">
        <v>0.75</v>
      </c>
      <c r="G21" s="561"/>
    </row>
    <row r="22" spans="2:7">
      <c r="B22" s="571" t="s">
        <v>59</v>
      </c>
      <c r="C22" s="571" t="s">
        <v>603</v>
      </c>
      <c r="D22" s="572" t="s">
        <v>589</v>
      </c>
      <c r="E22" s="573">
        <v>0</v>
      </c>
      <c r="F22" s="573">
        <v>0</v>
      </c>
      <c r="G22" s="550"/>
    </row>
    <row r="23" spans="2:7">
      <c r="B23" s="571" t="s">
        <v>61</v>
      </c>
      <c r="C23" s="574" t="s">
        <v>524</v>
      </c>
      <c r="D23" s="571" t="s">
        <v>589</v>
      </c>
      <c r="E23" s="573">
        <v>1.71</v>
      </c>
      <c r="F23" s="573">
        <v>2</v>
      </c>
      <c r="G23" s="550" t="s">
        <v>604</v>
      </c>
    </row>
    <row r="24" spans="2:7">
      <c r="B24" s="483" t="s">
        <v>605</v>
      </c>
      <c r="C24" s="483" t="s">
        <v>606</v>
      </c>
      <c r="D24" s="483" t="s">
        <v>589</v>
      </c>
      <c r="E24" s="573">
        <v>5.85</v>
      </c>
      <c r="F24" s="573">
        <v>6.42</v>
      </c>
      <c r="G24" s="550"/>
    </row>
    <row r="25" spans="2:7">
      <c r="B25" s="483" t="s">
        <v>236</v>
      </c>
      <c r="C25" s="575" t="s">
        <v>607</v>
      </c>
      <c r="D25" s="483" t="s">
        <v>589</v>
      </c>
      <c r="E25" s="573">
        <v>3.14</v>
      </c>
      <c r="F25" s="573">
        <v>3.5</v>
      </c>
      <c r="G25" s="550"/>
    </row>
    <row r="26" spans="2:7">
      <c r="B26" s="517" t="s">
        <v>608</v>
      </c>
      <c r="C26" s="517" t="s">
        <v>609</v>
      </c>
      <c r="D26" s="517" t="s">
        <v>589</v>
      </c>
      <c r="E26" s="576">
        <v>0.38</v>
      </c>
      <c r="F26" s="576">
        <v>0.46</v>
      </c>
      <c r="G26" s="556"/>
    </row>
    <row r="27" spans="2:7" ht="17.25" customHeight="1">
      <c r="B27" s="483" t="s">
        <v>610</v>
      </c>
      <c r="C27" s="531" t="s">
        <v>611</v>
      </c>
      <c r="D27" s="531"/>
      <c r="E27" s="577"/>
      <c r="F27" s="577"/>
      <c r="G27" s="578"/>
    </row>
    <row r="28" spans="2:7">
      <c r="B28" s="579" t="s">
        <v>612</v>
      </c>
      <c r="C28" s="579" t="s">
        <v>613</v>
      </c>
      <c r="D28" s="579" t="s">
        <v>614</v>
      </c>
      <c r="E28" s="891">
        <f>IFERROR(E29/E14/12*1000, 0)</f>
        <v>1401.3082576740169</v>
      </c>
      <c r="F28" s="892"/>
      <c r="G28" s="580"/>
    </row>
    <row r="29" spans="2:7">
      <c r="B29" s="581" t="s">
        <v>615</v>
      </c>
      <c r="C29" s="582" t="s">
        <v>616</v>
      </c>
      <c r="D29" s="581" t="s">
        <v>582</v>
      </c>
      <c r="E29" s="893">
        <f>VAS073_F_Darbouzmokesci23IsViso</f>
        <v>129.64904000000001</v>
      </c>
      <c r="F29" s="894"/>
      <c r="G29" s="583" t="s">
        <v>70</v>
      </c>
    </row>
    <row r="30" spans="2:7">
      <c r="B30" s="567" t="s">
        <v>89</v>
      </c>
      <c r="C30" s="489" t="s">
        <v>617</v>
      </c>
      <c r="D30" s="489" t="s">
        <v>614</v>
      </c>
      <c r="E30" s="895">
        <f>IFERROR(E31/E18/12*1000, 0)</f>
        <v>1436.7149313087496</v>
      </c>
      <c r="F30" s="896"/>
      <c r="G30" s="584"/>
    </row>
    <row r="31" spans="2:7">
      <c r="B31" s="545" t="s">
        <v>618</v>
      </c>
      <c r="C31" s="582" t="s">
        <v>619</v>
      </c>
      <c r="D31" s="581" t="s">
        <v>582</v>
      </c>
      <c r="E31" s="881">
        <f>VAS073_F_Darbouzmokesci24IsViso</f>
        <v>158.95814000000001</v>
      </c>
      <c r="F31" s="882"/>
      <c r="G31" s="583" t="s">
        <v>70</v>
      </c>
    </row>
    <row r="32" spans="2:7">
      <c r="B32" s="517" t="s">
        <v>91</v>
      </c>
      <c r="C32" s="585" t="s">
        <v>620</v>
      </c>
      <c r="D32" s="489" t="s">
        <v>614</v>
      </c>
      <c r="E32" s="897">
        <f>IFERROR(E33/E22/12*1000, 0)</f>
        <v>0</v>
      </c>
      <c r="F32" s="898"/>
      <c r="G32" s="584"/>
    </row>
    <row r="33" spans="2:11">
      <c r="B33" s="545" t="s">
        <v>621</v>
      </c>
      <c r="C33" s="582" t="s">
        <v>622</v>
      </c>
      <c r="D33" s="581" t="s">
        <v>582</v>
      </c>
      <c r="E33" s="881">
        <f>VAS073_F_Darbouzmokesci25PavirsiniuNuoteku</f>
        <v>0</v>
      </c>
      <c r="F33" s="882"/>
      <c r="G33" s="583" t="s">
        <v>70</v>
      </c>
    </row>
    <row r="34" spans="2:11">
      <c r="B34" s="489" t="s">
        <v>400</v>
      </c>
      <c r="C34" s="586" t="s">
        <v>623</v>
      </c>
      <c r="D34" s="517" t="s">
        <v>614</v>
      </c>
      <c r="E34" s="891">
        <f>IFERROR(E35/E23/12*1000, 0)</f>
        <v>1595.9044834307992</v>
      </c>
      <c r="F34" s="892"/>
      <c r="G34" s="587"/>
    </row>
    <row r="35" spans="2:11">
      <c r="B35" s="545" t="s">
        <v>624</v>
      </c>
      <c r="C35" s="582" t="s">
        <v>625</v>
      </c>
      <c r="D35" s="581" t="s">
        <v>582</v>
      </c>
      <c r="E35" s="881">
        <f>VAS073_F_Darbouzmokesci2Apskaitosveikla1</f>
        <v>32.747959999999999</v>
      </c>
      <c r="F35" s="882"/>
      <c r="G35" s="583" t="s">
        <v>70</v>
      </c>
    </row>
    <row r="36" spans="2:11">
      <c r="B36" s="489" t="s">
        <v>404</v>
      </c>
      <c r="C36" s="568" t="s">
        <v>626</v>
      </c>
      <c r="D36" s="489" t="s">
        <v>614</v>
      </c>
      <c r="E36" s="891">
        <f>IFERROR(E37/E24/12*1000, 0)</f>
        <v>1394.9434725071228</v>
      </c>
      <c r="F36" s="892"/>
      <c r="G36" s="584"/>
    </row>
    <row r="37" spans="2:11">
      <c r="B37" s="545" t="s">
        <v>627</v>
      </c>
      <c r="C37" s="582" t="s">
        <v>628</v>
      </c>
      <c r="D37" s="581" t="s">
        <v>582</v>
      </c>
      <c r="E37" s="881">
        <f>VAS073_F_Darbouzmokesci33IsViso+VAS073_F_Darbouzmokesci34IsViso+VAS073_F_Darbouzmokesci35PavirsiniuNuoteku+VAS073_F_Darbouzmokesci3Apskaitosveikla1</f>
        <v>97.925031770000018</v>
      </c>
      <c r="F37" s="882"/>
      <c r="G37" s="583" t="s">
        <v>70</v>
      </c>
    </row>
    <row r="38" spans="2:11">
      <c r="B38" s="489" t="s">
        <v>405</v>
      </c>
      <c r="C38" s="568" t="s">
        <v>629</v>
      </c>
      <c r="D38" s="489" t="s">
        <v>614</v>
      </c>
      <c r="E38" s="891">
        <f>IFERROR(E39/E25/12*1000, 0)</f>
        <v>2137.2282987122653</v>
      </c>
      <c r="F38" s="892"/>
      <c r="G38" s="584"/>
    </row>
    <row r="39" spans="2:11">
      <c r="B39" s="545" t="s">
        <v>630</v>
      </c>
      <c r="C39" s="582" t="s">
        <v>631</v>
      </c>
      <c r="D39" s="581" t="s">
        <v>582</v>
      </c>
      <c r="E39" s="881">
        <f>VAS073_F_Darbouzmokesci53IsViso+VAS073_F_Darbouzmokesci54IsViso+VAS073_F_Darbouzmokesci55PavirsiniuNuoteku+VAS073_F_Darbouzmokesci5Apskaitosveikla1</f>
        <v>80.530762295478169</v>
      </c>
      <c r="F39" s="882"/>
      <c r="G39" s="583" t="s">
        <v>70</v>
      </c>
    </row>
    <row r="40" spans="2:11">
      <c r="B40" s="524" t="s">
        <v>409</v>
      </c>
      <c r="C40" s="588" t="s">
        <v>632</v>
      </c>
      <c r="D40" s="589" t="s">
        <v>614</v>
      </c>
      <c r="E40" s="883">
        <f>IFERROR((E29+E31+E33+E35+E37+E39)/E12/12*1000, 0)</f>
        <v>1507.4524492263183</v>
      </c>
      <c r="F40" s="884"/>
      <c r="G40" s="590"/>
    </row>
    <row r="41" spans="2:11" ht="25.5">
      <c r="B41" s="483" t="s">
        <v>413</v>
      </c>
      <c r="C41" s="591" t="s">
        <v>633</v>
      </c>
      <c r="D41" s="483" t="s">
        <v>634</v>
      </c>
      <c r="E41" s="885">
        <f>IFERROR((E13+E24)/E25, 0)</f>
        <v>7.7993630573248414</v>
      </c>
      <c r="F41" s="886"/>
      <c r="G41" s="550"/>
    </row>
    <row r="42" spans="2:11">
      <c r="C42" s="488"/>
    </row>
    <row r="43" spans="2:11">
      <c r="C43" s="1" t="s">
        <v>583</v>
      </c>
    </row>
    <row r="44" spans="2:11">
      <c r="E44" s="549"/>
      <c r="F44" s="549"/>
    </row>
    <row r="45" spans="2:11">
      <c r="C45" s="887" t="s">
        <v>635</v>
      </c>
      <c r="D45" s="887"/>
      <c r="E45" s="88"/>
      <c r="F45" s="88"/>
      <c r="G45" s="88"/>
      <c r="H45" s="88"/>
      <c r="I45" s="88"/>
      <c r="J45" s="88"/>
      <c r="K45" s="88"/>
    </row>
    <row r="46" spans="2:11">
      <c r="C46" s="888" t="s">
        <v>636</v>
      </c>
      <c r="D46" s="888"/>
      <c r="E46" s="888"/>
      <c r="F46" s="888"/>
      <c r="G46" s="888"/>
      <c r="H46" s="888"/>
      <c r="I46" s="888"/>
      <c r="J46" s="888"/>
      <c r="K46" s="888"/>
    </row>
    <row r="47" spans="2:11">
      <c r="C47" s="888"/>
      <c r="D47" s="888"/>
      <c r="E47" s="888"/>
      <c r="F47" s="888"/>
      <c r="G47" s="888"/>
      <c r="H47" s="888"/>
      <c r="I47" s="888"/>
      <c r="J47" s="888"/>
      <c r="K47" s="888"/>
    </row>
    <row r="48" spans="2:11">
      <c r="C48" s="888"/>
      <c r="D48" s="888"/>
      <c r="E48" s="888"/>
      <c r="F48" s="888"/>
      <c r="G48" s="888"/>
      <c r="H48" s="888"/>
      <c r="I48" s="888"/>
      <c r="J48" s="888"/>
      <c r="K48" s="888"/>
    </row>
    <row r="49" spans="3:11">
      <c r="C49" s="888"/>
      <c r="D49" s="888"/>
      <c r="E49" s="888"/>
      <c r="F49" s="888"/>
      <c r="G49" s="888"/>
      <c r="H49" s="888"/>
      <c r="I49" s="888"/>
      <c r="J49" s="888"/>
      <c r="K49" s="888"/>
    </row>
    <row r="50" spans="3:11">
      <c r="C50" s="888"/>
      <c r="D50" s="888"/>
      <c r="E50" s="888"/>
      <c r="F50" s="888"/>
      <c r="G50" s="888"/>
      <c r="H50" s="888"/>
      <c r="I50" s="888"/>
      <c r="J50" s="888"/>
      <c r="K50" s="888"/>
    </row>
    <row r="51" spans="3:11">
      <c r="C51" s="888"/>
      <c r="D51" s="888"/>
      <c r="E51" s="888"/>
      <c r="F51" s="888"/>
      <c r="G51" s="888"/>
      <c r="H51" s="888"/>
      <c r="I51" s="888"/>
      <c r="J51" s="888"/>
      <c r="K51" s="888"/>
    </row>
    <row r="52" spans="3:11" ht="119.25" customHeight="1">
      <c r="C52" s="888"/>
      <c r="D52" s="888"/>
      <c r="E52" s="888"/>
      <c r="F52" s="888"/>
      <c r="G52" s="888"/>
      <c r="H52" s="888"/>
      <c r="I52" s="888"/>
      <c r="J52" s="888"/>
      <c r="K52" s="888"/>
    </row>
  </sheetData>
  <sheetProtection password="F757" sheet="1" objects="1" scenarios="1"/>
  <mergeCells count="18">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B8:G8"/>
    <mergeCell ref="C45:D45"/>
  </mergeCells>
  <pageMargins left="0.7" right="0.7"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07"/>
  <sheetViews>
    <sheetView topLeftCell="A34" zoomScale="148" zoomScaleNormal="148" workbookViewId="0">
      <selection activeCell="E90" sqref="E90"/>
    </sheetView>
  </sheetViews>
  <sheetFormatPr defaultColWidth="9.140625" defaultRowHeight="15"/>
  <cols>
    <col min="1" max="1" width="9.140625" style="479"/>
    <col min="2" max="2" width="10.42578125" style="479" customWidth="1"/>
    <col min="3" max="3" width="89.7109375" style="479" customWidth="1"/>
    <col min="4" max="4" width="16" style="479" customWidth="1"/>
    <col min="5" max="5" width="22.140625" style="479" customWidth="1"/>
    <col min="6" max="6" width="34.28515625" style="479" customWidth="1"/>
    <col min="7" max="7" width="14.85546875" style="479" customWidth="1"/>
    <col min="8" max="16384" width="9.140625" style="479"/>
  </cols>
  <sheetData>
    <row r="1" spans="1:7">
      <c r="A1" s="480" t="s">
        <v>0</v>
      </c>
      <c r="B1" s="481"/>
      <c r="C1" s="481"/>
      <c r="D1" s="481"/>
      <c r="E1" s="481"/>
      <c r="F1" s="481"/>
      <c r="G1" s="481"/>
    </row>
    <row r="2" spans="1:7">
      <c r="A2" s="480" t="s">
        <v>1</v>
      </c>
      <c r="B2" s="481"/>
      <c r="C2" s="481"/>
      <c r="D2" s="481"/>
      <c r="E2" s="481"/>
      <c r="F2" s="481"/>
      <c r="G2" s="481"/>
    </row>
    <row r="3" spans="1:7">
      <c r="A3" s="481"/>
      <c r="B3" s="481"/>
      <c r="C3" s="481"/>
      <c r="D3" s="481"/>
      <c r="E3" s="481"/>
      <c r="F3" s="481"/>
      <c r="G3" s="481"/>
    </row>
    <row r="4" spans="1:7">
      <c r="A4" s="481"/>
      <c r="B4" s="481"/>
      <c r="C4" s="481"/>
      <c r="D4" s="481"/>
      <c r="E4" s="481"/>
      <c r="F4" s="481"/>
      <c r="G4" s="481"/>
    </row>
    <row r="5" spans="1:7">
      <c r="A5" s="482" t="s">
        <v>637</v>
      </c>
      <c r="B5" s="481"/>
      <c r="C5" s="481"/>
      <c r="D5" s="481"/>
      <c r="E5" s="481"/>
      <c r="F5" s="481"/>
      <c r="G5" s="481"/>
    </row>
    <row r="6" spans="1:7">
      <c r="A6" s="481"/>
      <c r="B6" s="481"/>
      <c r="C6" s="481"/>
      <c r="D6" s="481"/>
      <c r="E6" s="481"/>
      <c r="F6" s="481"/>
      <c r="G6" s="481"/>
    </row>
    <row r="8" spans="1:7" ht="27" customHeight="1">
      <c r="B8" s="877" t="s">
        <v>638</v>
      </c>
      <c r="C8" s="877"/>
      <c r="D8" s="877"/>
      <c r="E8" s="877"/>
    </row>
    <row r="9" spans="1:7">
      <c r="B9" s="483" t="s">
        <v>4</v>
      </c>
      <c r="C9" s="531" t="s">
        <v>639</v>
      </c>
      <c r="D9" s="592" t="s">
        <v>491</v>
      </c>
      <c r="E9" s="487" t="s">
        <v>6</v>
      </c>
      <c r="F9" s="593"/>
      <c r="G9" s="488"/>
    </row>
    <row r="10" spans="1:7" ht="16.5" customHeight="1">
      <c r="B10" s="594"/>
      <c r="C10" s="595" t="s">
        <v>640</v>
      </c>
      <c r="D10" s="596"/>
      <c r="E10" s="597"/>
      <c r="F10" s="593"/>
      <c r="G10" s="488"/>
    </row>
    <row r="11" spans="1:7" ht="15.75">
      <c r="B11" s="598">
        <v>1</v>
      </c>
      <c r="C11" s="599" t="s">
        <v>641</v>
      </c>
      <c r="D11" s="600" t="s">
        <v>642</v>
      </c>
      <c r="E11" s="601">
        <v>390.1</v>
      </c>
      <c r="F11" s="602"/>
      <c r="G11" s="488"/>
    </row>
    <row r="12" spans="1:7" ht="15.75">
      <c r="B12" s="603">
        <v>2</v>
      </c>
      <c r="C12" s="604" t="s">
        <v>643</v>
      </c>
      <c r="D12" s="605" t="s">
        <v>642</v>
      </c>
      <c r="E12" s="606">
        <v>390.1</v>
      </c>
      <c r="F12" s="593"/>
      <c r="G12" s="488"/>
    </row>
    <row r="13" spans="1:7" ht="15.75">
      <c r="B13" s="607">
        <v>3</v>
      </c>
      <c r="C13" s="608" t="s">
        <v>644</v>
      </c>
      <c r="D13" s="609" t="s">
        <v>642</v>
      </c>
      <c r="E13" s="610">
        <v>362.1</v>
      </c>
      <c r="F13" s="593"/>
      <c r="G13" s="488"/>
    </row>
    <row r="14" spans="1:7" ht="15.75">
      <c r="B14" s="611" t="s">
        <v>645</v>
      </c>
      <c r="C14" s="612" t="s">
        <v>646</v>
      </c>
      <c r="D14" s="613" t="s">
        <v>647</v>
      </c>
      <c r="E14" s="614">
        <f>$F$107+$G$107</f>
        <v>0</v>
      </c>
      <c r="F14" s="615"/>
      <c r="G14" s="488"/>
    </row>
    <row r="15" spans="1:7">
      <c r="B15" s="616" t="s">
        <v>648</v>
      </c>
      <c r="C15" s="617" t="s">
        <v>649</v>
      </c>
      <c r="D15" s="618" t="s">
        <v>650</v>
      </c>
      <c r="E15" s="619">
        <v>0</v>
      </c>
      <c r="F15" s="615"/>
    </row>
    <row r="16" spans="1:7">
      <c r="B16" s="620" t="s">
        <v>651</v>
      </c>
      <c r="C16" s="621" t="s">
        <v>554</v>
      </c>
      <c r="D16" s="622" t="s">
        <v>652</v>
      </c>
      <c r="E16" s="623">
        <v>0</v>
      </c>
      <c r="F16" s="615"/>
    </row>
    <row r="17" spans="2:7" ht="15.75">
      <c r="B17" s="607" t="s">
        <v>653</v>
      </c>
      <c r="C17" s="624" t="s">
        <v>654</v>
      </c>
      <c r="D17" s="625" t="s">
        <v>647</v>
      </c>
      <c r="E17" s="626">
        <f>E18+E23+E25</f>
        <v>289.60000000000002</v>
      </c>
      <c r="F17" s="593"/>
    </row>
    <row r="18" spans="2:7" ht="15.75">
      <c r="B18" s="627" t="s">
        <v>655</v>
      </c>
      <c r="C18" s="628" t="s">
        <v>656</v>
      </c>
      <c r="D18" s="629" t="s">
        <v>642</v>
      </c>
      <c r="E18" s="630">
        <f>E19+E22</f>
        <v>182.2</v>
      </c>
      <c r="F18" s="615"/>
    </row>
    <row r="19" spans="2:7" ht="15.75">
      <c r="B19" s="611" t="s">
        <v>657</v>
      </c>
      <c r="C19" s="612" t="s">
        <v>658</v>
      </c>
      <c r="D19" s="613" t="s">
        <v>647</v>
      </c>
      <c r="E19" s="631">
        <v>84.9</v>
      </c>
      <c r="F19" s="632"/>
    </row>
    <row r="20" spans="2:7">
      <c r="B20" s="633" t="s">
        <v>659</v>
      </c>
      <c r="C20" s="634" t="s">
        <v>660</v>
      </c>
      <c r="D20" s="635" t="s">
        <v>650</v>
      </c>
      <c r="E20" s="631">
        <v>2.8</v>
      </c>
      <c r="F20" s="632"/>
    </row>
    <row r="21" spans="2:7">
      <c r="B21" s="633" t="s">
        <v>661</v>
      </c>
      <c r="C21" s="634" t="s">
        <v>649</v>
      </c>
      <c r="D21" s="635" t="s">
        <v>650</v>
      </c>
      <c r="E21" s="631">
        <v>0</v>
      </c>
      <c r="F21" s="636"/>
    </row>
    <row r="22" spans="2:7" ht="15.75">
      <c r="B22" s="611" t="s">
        <v>662</v>
      </c>
      <c r="C22" s="612" t="s">
        <v>663</v>
      </c>
      <c r="D22" s="613" t="s">
        <v>647</v>
      </c>
      <c r="E22" s="631">
        <v>97.3</v>
      </c>
      <c r="F22" s="637"/>
    </row>
    <row r="23" spans="2:7" ht="15.75">
      <c r="B23" s="627" t="s">
        <v>664</v>
      </c>
      <c r="C23" s="628" t="s">
        <v>665</v>
      </c>
      <c r="D23" s="629" t="s">
        <v>642</v>
      </c>
      <c r="E23" s="638">
        <v>107.4</v>
      </c>
      <c r="F23" s="615"/>
    </row>
    <row r="24" spans="2:7" ht="15.75">
      <c r="B24" s="611" t="s">
        <v>666</v>
      </c>
      <c r="C24" s="612" t="s">
        <v>667</v>
      </c>
      <c r="D24" s="613" t="s">
        <v>647</v>
      </c>
      <c r="E24" s="631">
        <v>46.3</v>
      </c>
      <c r="F24" s="615"/>
    </row>
    <row r="25" spans="2:7" ht="15.75">
      <c r="B25" s="603" t="s">
        <v>668</v>
      </c>
      <c r="C25" s="604" t="s">
        <v>669</v>
      </c>
      <c r="D25" s="605" t="s">
        <v>642</v>
      </c>
      <c r="E25" s="606">
        <v>0</v>
      </c>
    </row>
    <row r="26" spans="2:7" ht="15.75">
      <c r="B26" s="639" t="s">
        <v>670</v>
      </c>
      <c r="C26" s="640" t="s">
        <v>671</v>
      </c>
      <c r="D26" s="641" t="s">
        <v>642</v>
      </c>
      <c r="E26" s="642">
        <v>0</v>
      </c>
      <c r="F26" s="615"/>
      <c r="G26" s="562"/>
    </row>
    <row r="27" spans="2:7" ht="15.75">
      <c r="B27" s="643" t="s">
        <v>672</v>
      </c>
      <c r="C27" s="644" t="s">
        <v>673</v>
      </c>
      <c r="D27" s="645" t="s">
        <v>642</v>
      </c>
      <c r="E27" s="646">
        <f>E11-E17-E26</f>
        <v>100.5</v>
      </c>
      <c r="F27" s="593"/>
    </row>
    <row r="28" spans="2:7" ht="15.75">
      <c r="B28" s="647" t="s">
        <v>674</v>
      </c>
      <c r="C28" s="612" t="s">
        <v>675</v>
      </c>
      <c r="D28" s="613" t="s">
        <v>647</v>
      </c>
      <c r="E28" s="648">
        <f>E11-E13</f>
        <v>28</v>
      </c>
      <c r="F28" s="488"/>
      <c r="G28" s="649"/>
    </row>
    <row r="29" spans="2:7">
      <c r="B29" s="647" t="s">
        <v>676</v>
      </c>
      <c r="C29" s="612" t="s">
        <v>677</v>
      </c>
      <c r="D29" s="613" t="s">
        <v>652</v>
      </c>
      <c r="E29" s="648">
        <f>E13-E17-E26-E31</f>
        <v>157.4</v>
      </c>
      <c r="F29" s="488"/>
      <c r="G29" s="649"/>
    </row>
    <row r="30" spans="2:7" ht="15.75">
      <c r="B30" s="611" t="s">
        <v>678</v>
      </c>
      <c r="C30" s="612" t="s">
        <v>679</v>
      </c>
      <c r="D30" s="613" t="s">
        <v>647</v>
      </c>
      <c r="E30" s="650">
        <f>$E$14-$E$19</f>
        <v>-84.9</v>
      </c>
      <c r="F30" s="593"/>
    </row>
    <row r="31" spans="2:7">
      <c r="B31" s="651" t="s">
        <v>680</v>
      </c>
      <c r="C31" s="634" t="s">
        <v>681</v>
      </c>
      <c r="D31" s="635" t="s">
        <v>650</v>
      </c>
      <c r="E31" s="652">
        <f>($E$14-$E$20)-($E$19-$E$20)</f>
        <v>-84.9</v>
      </c>
      <c r="F31" s="593"/>
    </row>
    <row r="32" spans="2:7">
      <c r="B32" s="651" t="s">
        <v>682</v>
      </c>
      <c r="C32" s="653" t="s">
        <v>683</v>
      </c>
      <c r="D32" s="654" t="s">
        <v>652</v>
      </c>
      <c r="E32" s="655">
        <f>E15-E21</f>
        <v>0</v>
      </c>
      <c r="F32" s="593"/>
    </row>
    <row r="33" spans="2:6">
      <c r="B33" s="656"/>
      <c r="C33" s="595" t="s">
        <v>684</v>
      </c>
      <c r="D33" s="596"/>
      <c r="E33" s="597"/>
      <c r="F33" s="593"/>
    </row>
    <row r="34" spans="2:6" ht="15.75">
      <c r="B34" s="607" t="s">
        <v>685</v>
      </c>
      <c r="C34" s="624" t="s">
        <v>686</v>
      </c>
      <c r="D34" s="613" t="s">
        <v>647</v>
      </c>
      <c r="E34" s="626">
        <f>E35+E36</f>
        <v>578.70000000000005</v>
      </c>
      <c r="F34" s="593"/>
    </row>
    <row r="35" spans="2:6" ht="15.75">
      <c r="B35" s="611" t="s">
        <v>687</v>
      </c>
      <c r="C35" s="612" t="s">
        <v>688</v>
      </c>
      <c r="D35" s="613" t="s">
        <v>647</v>
      </c>
      <c r="E35" s="657">
        <v>576.5</v>
      </c>
      <c r="F35" s="488"/>
    </row>
    <row r="36" spans="2:6" ht="15.75">
      <c r="B36" s="611" t="s">
        <v>689</v>
      </c>
      <c r="C36" s="658" t="s">
        <v>690</v>
      </c>
      <c r="D36" s="613" t="s">
        <v>647</v>
      </c>
      <c r="E36" s="657">
        <v>2.2000000000000002</v>
      </c>
      <c r="F36" s="488"/>
    </row>
    <row r="37" spans="2:6" ht="25.5">
      <c r="B37" s="659" t="s">
        <v>691</v>
      </c>
      <c r="C37" s="660" t="s">
        <v>692</v>
      </c>
      <c r="D37" s="661" t="s">
        <v>693</v>
      </c>
      <c r="E37" s="662">
        <v>578.70000000000005</v>
      </c>
      <c r="F37" s="663"/>
    </row>
    <row r="38" spans="2:6" ht="25.5">
      <c r="B38" s="664" t="s">
        <v>694</v>
      </c>
      <c r="C38" s="665" t="s">
        <v>695</v>
      </c>
      <c r="D38" s="666" t="s">
        <v>696</v>
      </c>
      <c r="E38" s="667">
        <v>578.70000000000005</v>
      </c>
      <c r="F38" s="663"/>
    </row>
    <row r="39" spans="2:6" ht="17.25">
      <c r="B39" s="639" t="s">
        <v>697</v>
      </c>
      <c r="C39" s="640" t="s">
        <v>698</v>
      </c>
      <c r="D39" s="661" t="s">
        <v>693</v>
      </c>
      <c r="E39" s="642">
        <v>578.70000000000005</v>
      </c>
      <c r="F39" s="593"/>
    </row>
    <row r="40" spans="2:6" ht="15.75">
      <c r="B40" s="668" t="s">
        <v>699</v>
      </c>
      <c r="C40" s="669" t="s">
        <v>700</v>
      </c>
      <c r="D40" s="609" t="s">
        <v>642</v>
      </c>
      <c r="E40" s="670">
        <v>0.65500000000000003</v>
      </c>
      <c r="F40" s="671"/>
    </row>
    <row r="41" spans="2:6" ht="15.75">
      <c r="B41" s="900" t="s">
        <v>701</v>
      </c>
      <c r="C41" s="672" t="s">
        <v>702</v>
      </c>
      <c r="D41" s="673" t="s">
        <v>642</v>
      </c>
      <c r="E41" s="674">
        <f>E43+E49+E52</f>
        <v>274.5</v>
      </c>
      <c r="F41" s="488"/>
    </row>
    <row r="42" spans="2:6" ht="15.75">
      <c r="B42" s="901"/>
      <c r="C42" s="672" t="s">
        <v>703</v>
      </c>
      <c r="D42" s="673" t="s">
        <v>642</v>
      </c>
      <c r="E42" s="674">
        <f>$E$44+$E$47+$E$50+$E$52</f>
        <v>274.5</v>
      </c>
      <c r="F42" s="488"/>
    </row>
    <row r="43" spans="2:6">
      <c r="B43" s="675" t="s">
        <v>704</v>
      </c>
      <c r="C43" s="624" t="s">
        <v>705</v>
      </c>
      <c r="D43" s="609" t="s">
        <v>652</v>
      </c>
      <c r="E43" s="626">
        <f>E44+E46</f>
        <v>153.10000000000002</v>
      </c>
      <c r="F43" s="615"/>
    </row>
    <row r="44" spans="2:6">
      <c r="B44" s="676" t="s">
        <v>706</v>
      </c>
      <c r="C44" s="612" t="s">
        <v>707</v>
      </c>
      <c r="D44" s="613" t="s">
        <v>652</v>
      </c>
      <c r="E44" s="657">
        <v>83.7</v>
      </c>
      <c r="F44" s="488"/>
    </row>
    <row r="45" spans="2:6">
      <c r="B45" s="677" t="s">
        <v>708</v>
      </c>
      <c r="C45" s="634" t="s">
        <v>709</v>
      </c>
      <c r="D45" s="613" t="s">
        <v>652</v>
      </c>
      <c r="E45" s="631">
        <v>0</v>
      </c>
      <c r="F45" s="636"/>
    </row>
    <row r="46" spans="2:6">
      <c r="B46" s="678" t="s">
        <v>710</v>
      </c>
      <c r="C46" s="679" t="s">
        <v>711</v>
      </c>
      <c r="D46" s="680" t="s">
        <v>652</v>
      </c>
      <c r="E46" s="619">
        <v>69.400000000000006</v>
      </c>
      <c r="F46" s="636"/>
    </row>
    <row r="47" spans="2:6">
      <c r="B47" s="681" t="s">
        <v>712</v>
      </c>
      <c r="C47" s="682" t="s">
        <v>713</v>
      </c>
      <c r="D47" s="680" t="s">
        <v>652</v>
      </c>
      <c r="E47" s="619">
        <v>69.400000000000006</v>
      </c>
      <c r="F47" s="636"/>
    </row>
    <row r="48" spans="2:6">
      <c r="B48" s="681" t="s">
        <v>714</v>
      </c>
      <c r="C48" s="682" t="s">
        <v>715</v>
      </c>
      <c r="D48" s="680" t="s">
        <v>652</v>
      </c>
      <c r="E48" s="619">
        <v>0</v>
      </c>
      <c r="F48" s="637"/>
    </row>
    <row r="49" spans="2:6" ht="15.75">
      <c r="B49" s="607" t="s">
        <v>716</v>
      </c>
      <c r="C49" s="624" t="s">
        <v>717</v>
      </c>
      <c r="D49" s="609" t="s">
        <v>642</v>
      </c>
      <c r="E49" s="610">
        <v>121.4</v>
      </c>
      <c r="F49" s="615"/>
    </row>
    <row r="50" spans="2:6">
      <c r="B50" s="611" t="s">
        <v>718</v>
      </c>
      <c r="C50" s="683" t="s">
        <v>719</v>
      </c>
      <c r="D50" s="635" t="s">
        <v>650</v>
      </c>
      <c r="E50" s="657">
        <v>121.4</v>
      </c>
      <c r="F50" s="488"/>
    </row>
    <row r="51" spans="2:6">
      <c r="B51" s="684" t="s">
        <v>720</v>
      </c>
      <c r="C51" s="685" t="s">
        <v>721</v>
      </c>
      <c r="D51" s="618" t="s">
        <v>650</v>
      </c>
      <c r="E51" s="686">
        <v>0</v>
      </c>
      <c r="F51" s="488"/>
    </row>
    <row r="52" spans="2:6" ht="15.75">
      <c r="B52" s="639" t="s">
        <v>722</v>
      </c>
      <c r="C52" s="640" t="s">
        <v>723</v>
      </c>
      <c r="D52" s="641" t="s">
        <v>642</v>
      </c>
      <c r="E52" s="642">
        <v>0</v>
      </c>
      <c r="F52" s="615"/>
    </row>
    <row r="53" spans="2:6" ht="15.75">
      <c r="B53" s="607" t="s">
        <v>724</v>
      </c>
      <c r="C53" s="624" t="s">
        <v>725</v>
      </c>
      <c r="D53" s="645" t="s">
        <v>642</v>
      </c>
      <c r="E53" s="626">
        <f>E34-E41</f>
        <v>304.20000000000005</v>
      </c>
      <c r="F53" s="636"/>
    </row>
    <row r="54" spans="2:6" ht="15.75">
      <c r="B54" s="611" t="s">
        <v>726</v>
      </c>
      <c r="C54" s="612" t="s">
        <v>727</v>
      </c>
      <c r="D54" s="613" t="s">
        <v>647</v>
      </c>
      <c r="E54" s="687">
        <f>E53-E55</f>
        <v>304.20000000000005</v>
      </c>
      <c r="F54" s="615"/>
    </row>
    <row r="55" spans="2:6" ht="15.75">
      <c r="B55" s="611" t="s">
        <v>728</v>
      </c>
      <c r="C55" s="612" t="s">
        <v>729</v>
      </c>
      <c r="D55" s="613" t="s">
        <v>647</v>
      </c>
      <c r="E55" s="687">
        <f>(E44/(100-E71)*100)-E44</f>
        <v>0</v>
      </c>
      <c r="F55" s="615"/>
    </row>
    <row r="56" spans="2:6">
      <c r="B56" s="616" t="s">
        <v>730</v>
      </c>
      <c r="C56" s="688" t="s">
        <v>731</v>
      </c>
      <c r="D56" s="618" t="s">
        <v>650</v>
      </c>
      <c r="E56" s="689">
        <v>0</v>
      </c>
      <c r="F56" s="615"/>
    </row>
    <row r="57" spans="2:6">
      <c r="B57" s="656"/>
      <c r="C57" s="595" t="s">
        <v>732</v>
      </c>
      <c r="D57" s="596"/>
      <c r="E57" s="597"/>
      <c r="F57" s="615"/>
    </row>
    <row r="58" spans="2:6" ht="15.75">
      <c r="B58" s="607" t="s">
        <v>733</v>
      </c>
      <c r="C58" s="690" t="s">
        <v>734</v>
      </c>
      <c r="D58" s="609" t="s">
        <v>642</v>
      </c>
      <c r="E58" s="626">
        <f>SUM(E59:E60)</f>
        <v>0</v>
      </c>
    </row>
    <row r="59" spans="2:6" ht="15.75">
      <c r="B59" s="691" t="s">
        <v>735</v>
      </c>
      <c r="C59" s="692" t="s">
        <v>736</v>
      </c>
      <c r="D59" s="613" t="s">
        <v>647</v>
      </c>
      <c r="E59" s="693">
        <v>0</v>
      </c>
    </row>
    <row r="60" spans="2:6" ht="15.75">
      <c r="B60" s="694" t="s">
        <v>737</v>
      </c>
      <c r="C60" s="695" t="s">
        <v>738</v>
      </c>
      <c r="D60" s="680" t="s">
        <v>647</v>
      </c>
      <c r="E60" s="696">
        <v>0</v>
      </c>
      <c r="F60" s="671"/>
    </row>
    <row r="61" spans="2:6" ht="15.75">
      <c r="B61" s="639" t="s">
        <v>739</v>
      </c>
      <c r="C61" s="640" t="s">
        <v>740</v>
      </c>
      <c r="D61" s="641" t="s">
        <v>642</v>
      </c>
      <c r="E61" s="642">
        <v>0</v>
      </c>
    </row>
    <row r="62" spans="2:6" ht="15.75">
      <c r="B62" s="607" t="s">
        <v>741</v>
      </c>
      <c r="C62" s="624" t="s">
        <v>742</v>
      </c>
      <c r="D62" s="609" t="s">
        <v>642</v>
      </c>
      <c r="E62" s="610">
        <v>0</v>
      </c>
    </row>
    <row r="63" spans="2:6" ht="15.75">
      <c r="B63" s="684" t="s">
        <v>743</v>
      </c>
      <c r="C63" s="692" t="s">
        <v>736</v>
      </c>
      <c r="D63" s="613" t="s">
        <v>647</v>
      </c>
      <c r="E63" s="606">
        <v>0</v>
      </c>
    </row>
    <row r="64" spans="2:6" ht="15.75">
      <c r="B64" s="684" t="s">
        <v>744</v>
      </c>
      <c r="C64" s="695" t="s">
        <v>738</v>
      </c>
      <c r="D64" s="680" t="s">
        <v>647</v>
      </c>
      <c r="E64" s="686">
        <v>0</v>
      </c>
    </row>
    <row r="65" spans="1:5" ht="15.75">
      <c r="B65" s="697" t="s">
        <v>745</v>
      </c>
      <c r="C65" s="698" t="s">
        <v>746</v>
      </c>
      <c r="D65" s="699" t="s">
        <v>642</v>
      </c>
      <c r="E65" s="700">
        <f>E58-E62</f>
        <v>0</v>
      </c>
    </row>
    <row r="66" spans="1:5">
      <c r="B66" s="701"/>
      <c r="C66" s="595" t="s">
        <v>747</v>
      </c>
      <c r="D66" s="596"/>
      <c r="E66" s="597"/>
    </row>
    <row r="67" spans="1:5">
      <c r="A67" s="702"/>
      <c r="B67" s="703" t="s">
        <v>748</v>
      </c>
      <c r="C67" s="704" t="s">
        <v>749</v>
      </c>
      <c r="D67" s="704" t="s">
        <v>750</v>
      </c>
      <c r="E67" s="705">
        <f>IF(E11=0,0,E27/E11*100)</f>
        <v>25.762624967956931</v>
      </c>
    </row>
    <row r="68" spans="1:5">
      <c r="A68" s="702"/>
      <c r="B68" s="706" t="s">
        <v>751</v>
      </c>
      <c r="C68" s="707" t="s">
        <v>752</v>
      </c>
      <c r="D68" s="708" t="s">
        <v>750</v>
      </c>
      <c r="E68" s="709">
        <f>IF(E11=0,0,E28/E11*100)</f>
        <v>7.1776467572417317</v>
      </c>
    </row>
    <row r="69" spans="1:5">
      <c r="A69" s="702"/>
      <c r="B69" s="706" t="s">
        <v>753</v>
      </c>
      <c r="C69" s="707" t="s">
        <v>677</v>
      </c>
      <c r="D69" s="708" t="s">
        <v>750</v>
      </c>
      <c r="E69" s="709">
        <f>IF(E11=0,0,E29/E11*100)</f>
        <v>40.348628556780312</v>
      </c>
    </row>
    <row r="70" spans="1:5">
      <c r="A70" s="702"/>
      <c r="B70" s="706" t="s">
        <v>754</v>
      </c>
      <c r="C70" s="707" t="s">
        <v>679</v>
      </c>
      <c r="D70" s="708" t="s">
        <v>750</v>
      </c>
      <c r="E70" s="709">
        <f>IF(E11=0,0,E30/E11*100)</f>
        <v>-21.763650346065113</v>
      </c>
    </row>
    <row r="71" spans="1:5">
      <c r="A71" s="702"/>
      <c r="B71" s="710" t="s">
        <v>755</v>
      </c>
      <c r="C71" s="711" t="s">
        <v>681</v>
      </c>
      <c r="D71" s="708" t="s">
        <v>750</v>
      </c>
      <c r="E71" s="709">
        <f>IF(E14=0,0,E31/E14*100)</f>
        <v>0</v>
      </c>
    </row>
    <row r="72" spans="1:5">
      <c r="A72" s="702"/>
      <c r="B72" s="712" t="s">
        <v>756</v>
      </c>
      <c r="C72" s="713" t="s">
        <v>757</v>
      </c>
      <c r="D72" s="708" t="s">
        <v>750</v>
      </c>
      <c r="E72" s="714">
        <f>IF($E$13=0,0,($E$30-E31)/($E$13-E14)*100)</f>
        <v>0</v>
      </c>
    </row>
    <row r="73" spans="1:5">
      <c r="A73" s="702"/>
      <c r="B73" s="715" t="s">
        <v>758</v>
      </c>
      <c r="C73" s="716" t="s">
        <v>683</v>
      </c>
      <c r="D73" s="717" t="s">
        <v>750</v>
      </c>
      <c r="E73" s="718">
        <f>IF(E15=0,0,E32/E15*100)</f>
        <v>0</v>
      </c>
    </row>
    <row r="74" spans="1:5">
      <c r="A74" s="702"/>
      <c r="B74" s="719" t="s">
        <v>759</v>
      </c>
      <c r="C74" s="720" t="s">
        <v>760</v>
      </c>
      <c r="D74" s="721" t="s">
        <v>750</v>
      </c>
      <c r="E74" s="705">
        <f>IF(E34=0,0,E53/E34*100)</f>
        <v>52.566096423017107</v>
      </c>
    </row>
    <row r="75" spans="1:5">
      <c r="A75" s="702"/>
      <c r="B75" s="706" t="s">
        <v>761</v>
      </c>
      <c r="C75" s="707" t="s">
        <v>727</v>
      </c>
      <c r="D75" s="708" t="s">
        <v>750</v>
      </c>
      <c r="E75" s="722">
        <f>IF(E34=0,0,E54/E34*100)</f>
        <v>52.566096423017107</v>
      </c>
    </row>
    <row r="76" spans="1:5">
      <c r="A76" s="702"/>
      <c r="B76" s="706" t="s">
        <v>762</v>
      </c>
      <c r="C76" s="707" t="s">
        <v>729</v>
      </c>
      <c r="D76" s="708" t="s">
        <v>750</v>
      </c>
      <c r="E76" s="722">
        <f>IF(E34=0,0,E55/E34*100)</f>
        <v>0</v>
      </c>
    </row>
    <row r="77" spans="1:5">
      <c r="A77" s="702"/>
      <c r="B77" s="723" t="s">
        <v>763</v>
      </c>
      <c r="C77" s="716" t="s">
        <v>731</v>
      </c>
      <c r="D77" s="717" t="s">
        <v>750</v>
      </c>
      <c r="E77" s="724">
        <f>IF(E15=0,0,E56/E15*100)</f>
        <v>0</v>
      </c>
    </row>
    <row r="78" spans="1:5">
      <c r="B78" s="725" t="s">
        <v>764</v>
      </c>
      <c r="C78" s="726" t="s">
        <v>765</v>
      </c>
      <c r="D78" s="726" t="s">
        <v>750</v>
      </c>
      <c r="E78" s="727">
        <f>IF(E58=0,0,E65/E58*100)</f>
        <v>0</v>
      </c>
    </row>
    <row r="79" spans="1:5">
      <c r="B79" s="656"/>
      <c r="C79" s="595" t="s">
        <v>766</v>
      </c>
      <c r="D79" s="596"/>
      <c r="E79" s="597"/>
    </row>
    <row r="80" spans="1:5">
      <c r="B80" s="603" t="s">
        <v>767</v>
      </c>
      <c r="C80" s="605" t="s">
        <v>768</v>
      </c>
      <c r="D80" s="680" t="s">
        <v>634</v>
      </c>
      <c r="E80" s="728">
        <v>9779</v>
      </c>
    </row>
    <row r="81" spans="2:6">
      <c r="B81" s="639" t="s">
        <v>769</v>
      </c>
      <c r="C81" s="641" t="s">
        <v>770</v>
      </c>
      <c r="D81" s="729" t="s">
        <v>771</v>
      </c>
      <c r="E81" s="730">
        <v>6112</v>
      </c>
    </row>
    <row r="82" spans="2:6">
      <c r="B82" s="607" t="s">
        <v>772</v>
      </c>
      <c r="C82" s="609" t="s">
        <v>773</v>
      </c>
      <c r="D82" s="625" t="s">
        <v>771</v>
      </c>
      <c r="E82" s="731">
        <f>E83+E86+E87+E88+E89</f>
        <v>5855</v>
      </c>
    </row>
    <row r="83" spans="2:6">
      <c r="B83" s="684" t="s">
        <v>774</v>
      </c>
      <c r="C83" s="613" t="s">
        <v>775</v>
      </c>
      <c r="D83" s="613" t="s">
        <v>771</v>
      </c>
      <c r="E83" s="732">
        <f>SUM(E84:E85)</f>
        <v>4646</v>
      </c>
    </row>
    <row r="84" spans="2:6">
      <c r="B84" s="651" t="s">
        <v>776</v>
      </c>
      <c r="C84" s="733" t="s">
        <v>777</v>
      </c>
      <c r="D84" s="635" t="s">
        <v>771</v>
      </c>
      <c r="E84" s="734">
        <v>3116</v>
      </c>
    </row>
    <row r="85" spans="2:6">
      <c r="B85" s="651" t="s">
        <v>778</v>
      </c>
      <c r="C85" s="733" t="s">
        <v>779</v>
      </c>
      <c r="D85" s="635" t="s">
        <v>771</v>
      </c>
      <c r="E85" s="734">
        <v>1530</v>
      </c>
    </row>
    <row r="86" spans="2:6">
      <c r="B86" s="611" t="s">
        <v>780</v>
      </c>
      <c r="C86" s="613" t="s">
        <v>781</v>
      </c>
      <c r="D86" s="613" t="s">
        <v>771</v>
      </c>
      <c r="E86" s="735">
        <v>645</v>
      </c>
      <c r="F86" s="736"/>
    </row>
    <row r="87" spans="2:6">
      <c r="B87" s="611" t="s">
        <v>782</v>
      </c>
      <c r="C87" s="613" t="s">
        <v>783</v>
      </c>
      <c r="D87" s="613" t="s">
        <v>771</v>
      </c>
      <c r="E87" s="735">
        <v>244</v>
      </c>
      <c r="F87" s="736"/>
    </row>
    <row r="88" spans="2:6">
      <c r="B88" s="694" t="s">
        <v>784</v>
      </c>
      <c r="C88" s="721" t="s">
        <v>785</v>
      </c>
      <c r="D88" s="737" t="s">
        <v>771</v>
      </c>
      <c r="E88" s="738">
        <v>320</v>
      </c>
      <c r="F88" s="736"/>
    </row>
    <row r="89" spans="2:6">
      <c r="B89" s="739" t="s">
        <v>786</v>
      </c>
      <c r="C89" s="717" t="s">
        <v>787</v>
      </c>
      <c r="D89" s="740" t="s">
        <v>771</v>
      </c>
      <c r="E89" s="741">
        <v>0</v>
      </c>
      <c r="F89" s="736"/>
    </row>
    <row r="90" spans="2:6">
      <c r="B90" s="607" t="s">
        <v>788</v>
      </c>
      <c r="C90" s="609" t="s">
        <v>789</v>
      </c>
      <c r="D90" s="625" t="s">
        <v>771</v>
      </c>
      <c r="E90" s="742">
        <f>SUM(E91:E93)</f>
        <v>214</v>
      </c>
    </row>
    <row r="91" spans="2:6">
      <c r="B91" s="611" t="s">
        <v>790</v>
      </c>
      <c r="C91" s="613" t="s">
        <v>791</v>
      </c>
      <c r="D91" s="613" t="s">
        <v>771</v>
      </c>
      <c r="E91" s="735">
        <v>186</v>
      </c>
    </row>
    <row r="92" spans="2:6">
      <c r="B92" s="684" t="s">
        <v>792</v>
      </c>
      <c r="C92" s="680" t="s">
        <v>793</v>
      </c>
      <c r="D92" s="680" t="s">
        <v>771</v>
      </c>
      <c r="E92" s="728">
        <v>20</v>
      </c>
    </row>
    <row r="93" spans="2:6">
      <c r="B93" s="611" t="s">
        <v>794</v>
      </c>
      <c r="C93" s="613" t="s">
        <v>795</v>
      </c>
      <c r="D93" s="613" t="s">
        <v>771</v>
      </c>
      <c r="E93" s="735">
        <v>8</v>
      </c>
    </row>
    <row r="94" spans="2:6">
      <c r="B94" s="607" t="s">
        <v>796</v>
      </c>
      <c r="C94" s="609" t="s">
        <v>797</v>
      </c>
      <c r="D94" s="743" t="s">
        <v>771</v>
      </c>
      <c r="E94" s="744">
        <f>SUM(E95:E97)</f>
        <v>214</v>
      </c>
    </row>
    <row r="95" spans="2:6">
      <c r="B95" s="691" t="s">
        <v>798</v>
      </c>
      <c r="C95" s="745" t="s">
        <v>799</v>
      </c>
      <c r="D95" s="745" t="s">
        <v>771</v>
      </c>
      <c r="E95" s="746">
        <v>186</v>
      </c>
    </row>
    <row r="96" spans="2:6">
      <c r="B96" s="684" t="s">
        <v>800</v>
      </c>
      <c r="C96" s="680" t="s">
        <v>801</v>
      </c>
      <c r="D96" s="680" t="s">
        <v>771</v>
      </c>
      <c r="E96" s="728">
        <v>20</v>
      </c>
    </row>
    <row r="97" spans="2:7">
      <c r="B97" s="739" t="s">
        <v>802</v>
      </c>
      <c r="C97" s="740" t="s">
        <v>803</v>
      </c>
      <c r="D97" s="740" t="s">
        <v>771</v>
      </c>
      <c r="E97" s="741">
        <v>8</v>
      </c>
    </row>
    <row r="99" spans="2:7">
      <c r="B99" s="747" t="s">
        <v>804</v>
      </c>
    </row>
    <row r="100" spans="2:7">
      <c r="B100" s="747" t="s">
        <v>805</v>
      </c>
    </row>
    <row r="103" spans="2:7">
      <c r="B103" s="747" t="s">
        <v>806</v>
      </c>
      <c r="C103" s="747" t="s">
        <v>807</v>
      </c>
    </row>
    <row r="104" spans="2:7">
      <c r="B104" s="748"/>
      <c r="C104" s="902" t="s">
        <v>808</v>
      </c>
      <c r="D104" s="902"/>
      <c r="E104" s="902"/>
      <c r="F104" s="749" t="s">
        <v>809</v>
      </c>
      <c r="G104" s="750" t="s">
        <v>810</v>
      </c>
    </row>
    <row r="105" spans="2:7" ht="15.75">
      <c r="B105" s="751" t="s">
        <v>811</v>
      </c>
      <c r="C105" s="903" t="s">
        <v>812</v>
      </c>
      <c r="D105" s="903"/>
      <c r="E105" s="903"/>
      <c r="F105" s="752"/>
      <c r="G105" s="753">
        <f>$G$106/(1-$F$107)</f>
        <v>0</v>
      </c>
    </row>
    <row r="106" spans="2:7" ht="15.75">
      <c r="B106" s="676" t="s">
        <v>813</v>
      </c>
      <c r="C106" s="904" t="s">
        <v>814</v>
      </c>
      <c r="D106" s="904"/>
      <c r="E106" s="904"/>
      <c r="F106" s="754"/>
      <c r="G106" s="755"/>
    </row>
    <row r="107" spans="2:7">
      <c r="B107" s="756" t="s">
        <v>815</v>
      </c>
      <c r="C107" s="899" t="s">
        <v>816</v>
      </c>
      <c r="D107" s="899"/>
      <c r="E107" s="899"/>
      <c r="F107" s="757">
        <f>IF($F$105=0,0,1-(($F$106))/($F$105))</f>
        <v>0</v>
      </c>
      <c r="G107" s="758">
        <f>IF($G$105=0,0,1-$G$106/$G$105)</f>
        <v>0</v>
      </c>
    </row>
  </sheetData>
  <sheetProtection password="F757" sheet="1" objects="1" scenarios="1"/>
  <mergeCells count="6">
    <mergeCell ref="C107:E107"/>
    <mergeCell ref="B8:E8"/>
    <mergeCell ref="B41:B42"/>
    <mergeCell ref="C104:E104"/>
    <mergeCell ref="C105:E105"/>
    <mergeCell ref="C106:E106"/>
  </mergeCells>
  <conditionalFormatting sqref="F19:F20">
    <cfRule type="expression" dxfId="11" priority="1" stopIfTrue="1">
      <formula>J21=0</formula>
    </cfRule>
    <cfRule type="expression" dxfId="10" priority="3" stopIfTrue="1">
      <formula>J21&gt;0</formula>
    </cfRule>
    <cfRule type="expression" dxfId="9" priority="5" stopIfTrue="1">
      <formula>J21&lt;0</formula>
    </cfRule>
  </conditionalFormatting>
  <conditionalFormatting sqref="F21 F45:F47">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01"/>
  <sheetViews>
    <sheetView tabSelected="1" topLeftCell="A111" zoomScale="93" zoomScaleNormal="93" workbookViewId="0">
      <selection activeCell="E190" sqref="E190"/>
    </sheetView>
  </sheetViews>
  <sheetFormatPr defaultColWidth="9.140625" defaultRowHeight="15"/>
  <cols>
    <col min="1" max="1" width="9.140625" style="479"/>
    <col min="2" max="2" width="8.7109375" style="479" customWidth="1"/>
    <col min="3" max="3" width="78.28515625" style="479" customWidth="1"/>
    <col min="4" max="4" width="16.42578125" style="479" customWidth="1"/>
    <col min="5" max="5" width="21.140625" style="479" customWidth="1"/>
    <col min="6" max="6" width="19" style="759" customWidth="1"/>
    <col min="7" max="7" width="43" style="759" customWidth="1"/>
    <col min="8" max="16384" width="9.140625" style="479"/>
  </cols>
  <sheetData>
    <row r="1" spans="1:7">
      <c r="A1" s="480" t="s">
        <v>0</v>
      </c>
      <c r="B1" s="481"/>
      <c r="C1" s="481"/>
      <c r="D1" s="481"/>
      <c r="E1" s="481"/>
      <c r="F1" s="760"/>
    </row>
    <row r="2" spans="1:7">
      <c r="A2" s="480" t="s">
        <v>1</v>
      </c>
      <c r="B2" s="481"/>
      <c r="C2" s="481"/>
      <c r="D2" s="481"/>
      <c r="E2" s="481"/>
      <c r="F2" s="760"/>
    </row>
    <row r="3" spans="1:7">
      <c r="A3" s="481"/>
      <c r="B3" s="481"/>
      <c r="C3" s="481"/>
      <c r="D3" s="481"/>
      <c r="E3" s="481"/>
      <c r="F3" s="760"/>
    </row>
    <row r="4" spans="1:7">
      <c r="A4" s="481"/>
      <c r="B4" s="481"/>
      <c r="C4" s="481"/>
      <c r="D4" s="481"/>
      <c r="E4" s="481"/>
      <c r="F4" s="760"/>
    </row>
    <row r="5" spans="1:7">
      <c r="A5" s="482" t="s">
        <v>817</v>
      </c>
      <c r="B5" s="481"/>
      <c r="C5" s="481"/>
      <c r="D5" s="481"/>
      <c r="E5" s="481"/>
      <c r="F5" s="760"/>
    </row>
    <row r="6" spans="1:7">
      <c r="A6" s="481"/>
      <c r="B6" s="481"/>
      <c r="C6" s="481"/>
      <c r="D6" s="481"/>
      <c r="E6" s="481"/>
      <c r="F6" s="760"/>
    </row>
    <row r="8" spans="1:7">
      <c r="B8" s="877" t="s">
        <v>818</v>
      </c>
      <c r="C8" s="877"/>
      <c r="D8" s="877"/>
      <c r="E8" s="877"/>
    </row>
    <row r="9" spans="1:7">
      <c r="B9" s="761" t="s">
        <v>4</v>
      </c>
      <c r="C9" s="531" t="s">
        <v>819</v>
      </c>
      <c r="D9" s="762" t="s">
        <v>491</v>
      </c>
      <c r="E9" s="763" t="s">
        <v>6</v>
      </c>
      <c r="G9" s="764"/>
    </row>
    <row r="10" spans="1:7">
      <c r="B10" s="530"/>
      <c r="C10" s="531" t="s">
        <v>820</v>
      </c>
      <c r="D10" s="531"/>
      <c r="E10" s="765"/>
      <c r="F10" s="766"/>
      <c r="G10" s="764"/>
    </row>
    <row r="11" spans="1:7" ht="15.75">
      <c r="B11" s="675" t="s">
        <v>12</v>
      </c>
      <c r="C11" s="609" t="s">
        <v>821</v>
      </c>
      <c r="D11" s="609" t="s">
        <v>822</v>
      </c>
      <c r="E11" s="767">
        <v>2155</v>
      </c>
      <c r="F11" s="768"/>
      <c r="G11" s="764"/>
    </row>
    <row r="12" spans="1:7" ht="15.75">
      <c r="B12" s="769" t="s">
        <v>18</v>
      </c>
      <c r="C12" s="629" t="s">
        <v>823</v>
      </c>
      <c r="D12" s="600" t="s">
        <v>822</v>
      </c>
      <c r="E12" s="770">
        <v>1980</v>
      </c>
      <c r="F12" s="768"/>
      <c r="G12" s="764"/>
    </row>
    <row r="13" spans="1:7" ht="15.75">
      <c r="B13" s="769" t="s">
        <v>46</v>
      </c>
      <c r="C13" s="629" t="s">
        <v>824</v>
      </c>
      <c r="D13" s="629" t="s">
        <v>822</v>
      </c>
      <c r="E13" s="770">
        <v>858.4</v>
      </c>
      <c r="F13" s="768"/>
      <c r="G13" s="764"/>
    </row>
    <row r="14" spans="1:7" ht="15.75">
      <c r="B14" s="769" t="s">
        <v>206</v>
      </c>
      <c r="C14" s="629" t="s">
        <v>825</v>
      </c>
      <c r="D14" s="629" t="s">
        <v>822</v>
      </c>
      <c r="E14" s="770">
        <v>11760</v>
      </c>
      <c r="F14" s="771"/>
      <c r="G14" s="764"/>
    </row>
    <row r="15" spans="1:7" ht="15.75">
      <c r="B15" s="769" t="s">
        <v>208</v>
      </c>
      <c r="C15" s="629" t="s">
        <v>826</v>
      </c>
      <c r="D15" s="629" t="s">
        <v>822</v>
      </c>
      <c r="E15" s="770">
        <v>0</v>
      </c>
      <c r="F15" s="771"/>
      <c r="G15" s="764"/>
    </row>
    <row r="16" spans="1:7" ht="15.75">
      <c r="B16" s="769" t="s">
        <v>216</v>
      </c>
      <c r="C16" s="629" t="s">
        <v>827</v>
      </c>
      <c r="D16" s="629" t="s">
        <v>822</v>
      </c>
      <c r="E16" s="770">
        <v>1015</v>
      </c>
      <c r="F16" s="771"/>
      <c r="G16" s="764"/>
    </row>
    <row r="17" spans="2:7">
      <c r="B17" s="676" t="s">
        <v>218</v>
      </c>
      <c r="C17" s="613" t="s">
        <v>828</v>
      </c>
      <c r="D17" s="613" t="s">
        <v>829</v>
      </c>
      <c r="E17" s="755">
        <v>336</v>
      </c>
      <c r="F17" s="771"/>
      <c r="G17" s="764"/>
    </row>
    <row r="18" spans="2:7">
      <c r="B18" s="676" t="s">
        <v>830</v>
      </c>
      <c r="C18" s="613" t="s">
        <v>831</v>
      </c>
      <c r="D18" s="613" t="s">
        <v>832</v>
      </c>
      <c r="E18" s="755">
        <v>0</v>
      </c>
      <c r="F18" s="771"/>
      <c r="G18" s="764"/>
    </row>
    <row r="19" spans="2:7">
      <c r="B19" s="676" t="s">
        <v>833</v>
      </c>
      <c r="C19" s="613" t="s">
        <v>834</v>
      </c>
      <c r="D19" s="613" t="s">
        <v>832</v>
      </c>
      <c r="E19" s="755">
        <v>66</v>
      </c>
      <c r="F19" s="771"/>
      <c r="G19" s="764"/>
    </row>
    <row r="20" spans="2:7">
      <c r="B20" s="676" t="s">
        <v>835</v>
      </c>
      <c r="C20" s="613" t="s">
        <v>836</v>
      </c>
      <c r="D20" s="680" t="s">
        <v>832</v>
      </c>
      <c r="E20" s="755">
        <v>15.3</v>
      </c>
      <c r="F20" s="771"/>
      <c r="G20" s="764"/>
    </row>
    <row r="21" spans="2:7" ht="15.75">
      <c r="B21" s="769" t="s">
        <v>220</v>
      </c>
      <c r="C21" s="629" t="s">
        <v>837</v>
      </c>
      <c r="D21" s="629" t="s">
        <v>822</v>
      </c>
      <c r="E21" s="770">
        <v>0</v>
      </c>
      <c r="F21" s="771"/>
      <c r="G21" s="764"/>
    </row>
    <row r="22" spans="2:7">
      <c r="B22" s="676" t="s">
        <v>838</v>
      </c>
      <c r="C22" s="613" t="s">
        <v>828</v>
      </c>
      <c r="D22" s="613" t="s">
        <v>829</v>
      </c>
      <c r="E22" s="755">
        <v>0</v>
      </c>
      <c r="F22" s="771"/>
      <c r="G22" s="764"/>
    </row>
    <row r="23" spans="2:7">
      <c r="B23" s="676" t="s">
        <v>839</v>
      </c>
      <c r="C23" s="613" t="s">
        <v>831</v>
      </c>
      <c r="D23" s="613" t="s">
        <v>832</v>
      </c>
      <c r="E23" s="755">
        <v>0</v>
      </c>
      <c r="F23" s="771"/>
      <c r="G23" s="764"/>
    </row>
    <row r="24" spans="2:7">
      <c r="B24" s="676" t="s">
        <v>840</v>
      </c>
      <c r="C24" s="613" t="s">
        <v>841</v>
      </c>
      <c r="D24" s="613" t="s">
        <v>832</v>
      </c>
      <c r="E24" s="755">
        <v>0</v>
      </c>
      <c r="F24" s="771"/>
      <c r="G24" s="764"/>
    </row>
    <row r="25" spans="2:7">
      <c r="B25" s="769" t="s">
        <v>842</v>
      </c>
      <c r="C25" s="629" t="s">
        <v>843</v>
      </c>
      <c r="D25" s="629" t="s">
        <v>844</v>
      </c>
      <c r="E25" s="770">
        <v>131.4</v>
      </c>
      <c r="F25" s="771"/>
      <c r="G25" s="764"/>
    </row>
    <row r="26" spans="2:7">
      <c r="B26" s="676" t="s">
        <v>845</v>
      </c>
      <c r="C26" s="613" t="s">
        <v>846</v>
      </c>
      <c r="D26" s="613" t="s">
        <v>844</v>
      </c>
      <c r="E26" s="755">
        <v>0</v>
      </c>
      <c r="F26" s="771"/>
      <c r="G26" s="764"/>
    </row>
    <row r="27" spans="2:7">
      <c r="B27" s="676" t="s">
        <v>847</v>
      </c>
      <c r="C27" s="613" t="s">
        <v>848</v>
      </c>
      <c r="D27" s="613" t="s">
        <v>844</v>
      </c>
      <c r="E27" s="755">
        <v>131.4</v>
      </c>
      <c r="F27" s="771"/>
      <c r="G27" s="764"/>
    </row>
    <row r="28" spans="2:7">
      <c r="B28" s="676" t="s">
        <v>849</v>
      </c>
      <c r="C28" s="613" t="s">
        <v>850</v>
      </c>
      <c r="D28" s="613" t="s">
        <v>844</v>
      </c>
      <c r="E28" s="755">
        <v>0</v>
      </c>
      <c r="F28" s="771"/>
      <c r="G28" s="764"/>
    </row>
    <row r="29" spans="2:7">
      <c r="B29" s="676" t="s">
        <v>851</v>
      </c>
      <c r="C29" s="613" t="s">
        <v>852</v>
      </c>
      <c r="D29" s="613" t="s">
        <v>844</v>
      </c>
      <c r="E29" s="755">
        <v>0</v>
      </c>
      <c r="F29" s="771"/>
      <c r="G29" s="764"/>
    </row>
    <row r="30" spans="2:7">
      <c r="B30" s="756" t="s">
        <v>853</v>
      </c>
      <c r="C30" s="740" t="s">
        <v>854</v>
      </c>
      <c r="D30" s="740" t="s">
        <v>844</v>
      </c>
      <c r="E30" s="772">
        <v>0</v>
      </c>
      <c r="F30" s="771"/>
      <c r="G30" s="764"/>
    </row>
    <row r="31" spans="2:7">
      <c r="B31" s="530"/>
      <c r="C31" s="531" t="s">
        <v>855</v>
      </c>
      <c r="D31" s="531"/>
      <c r="E31" s="765"/>
      <c r="F31" s="766"/>
      <c r="G31" s="773"/>
    </row>
    <row r="32" spans="2:7">
      <c r="B32" s="774" t="s">
        <v>53</v>
      </c>
      <c r="C32" s="775" t="s">
        <v>856</v>
      </c>
      <c r="D32" s="776" t="s">
        <v>771</v>
      </c>
      <c r="E32" s="735">
        <v>13</v>
      </c>
      <c r="F32" s="777"/>
      <c r="G32" s="778"/>
    </row>
    <row r="33" spans="2:7">
      <c r="B33" s="676" t="s">
        <v>62</v>
      </c>
      <c r="C33" s="779" t="s">
        <v>857</v>
      </c>
      <c r="D33" s="776" t="s">
        <v>771</v>
      </c>
      <c r="E33" s="735">
        <v>17</v>
      </c>
      <c r="F33" s="780"/>
      <c r="G33" s="781"/>
    </row>
    <row r="34" spans="2:7">
      <c r="B34" s="782" t="s">
        <v>236</v>
      </c>
      <c r="C34" s="783" t="s">
        <v>858</v>
      </c>
      <c r="D34" s="784" t="s">
        <v>859</v>
      </c>
      <c r="E34" s="785">
        <v>42</v>
      </c>
      <c r="F34" s="780"/>
      <c r="G34" s="781"/>
    </row>
    <row r="35" spans="2:7">
      <c r="B35" s="530"/>
      <c r="C35" s="531" t="s">
        <v>860</v>
      </c>
      <c r="D35" s="531"/>
      <c r="E35" s="765"/>
      <c r="F35" s="768"/>
      <c r="G35" s="768"/>
    </row>
    <row r="36" spans="2:7">
      <c r="B36" s="769" t="s">
        <v>73</v>
      </c>
      <c r="C36" s="786" t="s">
        <v>861</v>
      </c>
      <c r="D36" s="629" t="s">
        <v>771</v>
      </c>
      <c r="E36" s="787">
        <v>13</v>
      </c>
      <c r="F36" s="788"/>
      <c r="G36" s="789"/>
    </row>
    <row r="37" spans="2:7">
      <c r="B37" s="676" t="s">
        <v>348</v>
      </c>
      <c r="C37" s="779" t="s">
        <v>862</v>
      </c>
      <c r="D37" s="613" t="s">
        <v>771</v>
      </c>
      <c r="E37" s="735">
        <v>13</v>
      </c>
      <c r="F37" s="780"/>
      <c r="G37" s="780"/>
    </row>
    <row r="38" spans="2:7" ht="15.75">
      <c r="B38" s="790" t="s">
        <v>349</v>
      </c>
      <c r="C38" s="786" t="s">
        <v>863</v>
      </c>
      <c r="D38" s="629" t="s">
        <v>642</v>
      </c>
      <c r="E38" s="770">
        <v>390.1</v>
      </c>
      <c r="F38" s="788"/>
      <c r="G38" s="791"/>
    </row>
    <row r="39" spans="2:7" ht="25.5">
      <c r="B39" s="792" t="s">
        <v>864</v>
      </c>
      <c r="C39" s="707" t="s">
        <v>865</v>
      </c>
      <c r="D39" s="613" t="s">
        <v>647</v>
      </c>
      <c r="E39" s="755">
        <v>390.1</v>
      </c>
      <c r="F39" s="905"/>
      <c r="G39" s="768"/>
    </row>
    <row r="40" spans="2:7" ht="15.75">
      <c r="B40" s="792" t="s">
        <v>866</v>
      </c>
      <c r="C40" s="707" t="s">
        <v>867</v>
      </c>
      <c r="D40" s="613" t="s">
        <v>647</v>
      </c>
      <c r="E40" s="755">
        <v>0</v>
      </c>
      <c r="F40" s="905"/>
      <c r="G40" s="768"/>
    </row>
    <row r="41" spans="2:7" ht="25.5">
      <c r="B41" s="792" t="s">
        <v>868</v>
      </c>
      <c r="C41" s="707" t="s">
        <v>869</v>
      </c>
      <c r="D41" s="613" t="s">
        <v>647</v>
      </c>
      <c r="E41" s="755">
        <v>0</v>
      </c>
      <c r="F41" s="905"/>
      <c r="G41" s="768"/>
    </row>
    <row r="42" spans="2:7" ht="15.75">
      <c r="B42" s="676" t="s">
        <v>870</v>
      </c>
      <c r="C42" s="658" t="s">
        <v>871</v>
      </c>
      <c r="D42" s="613" t="s">
        <v>647</v>
      </c>
      <c r="E42" s="755">
        <v>0</v>
      </c>
      <c r="F42" s="793"/>
      <c r="G42" s="768"/>
    </row>
    <row r="43" spans="2:7" ht="15.75">
      <c r="B43" s="769" t="s">
        <v>75</v>
      </c>
      <c r="C43" s="794" t="s">
        <v>872</v>
      </c>
      <c r="D43" s="629" t="s">
        <v>642</v>
      </c>
      <c r="E43" s="770">
        <v>362.1</v>
      </c>
      <c r="F43" s="768"/>
      <c r="G43" s="764"/>
    </row>
    <row r="44" spans="2:7" ht="15.75">
      <c r="B44" s="769" t="s">
        <v>83</v>
      </c>
      <c r="C44" s="786" t="s">
        <v>873</v>
      </c>
      <c r="D44" s="629" t="s">
        <v>642</v>
      </c>
      <c r="E44" s="770">
        <v>4.4000000000000004</v>
      </c>
      <c r="F44" s="768"/>
      <c r="G44" s="764"/>
    </row>
    <row r="45" spans="2:7">
      <c r="B45" s="676" t="s">
        <v>350</v>
      </c>
      <c r="C45" s="779" t="s">
        <v>874</v>
      </c>
      <c r="D45" s="613" t="s">
        <v>771</v>
      </c>
      <c r="E45" s="735">
        <v>1</v>
      </c>
      <c r="F45" s="768"/>
      <c r="G45" s="768"/>
    </row>
    <row r="46" spans="2:7">
      <c r="B46" s="676" t="s">
        <v>875</v>
      </c>
      <c r="C46" s="779" t="s">
        <v>876</v>
      </c>
      <c r="D46" s="613" t="s">
        <v>771</v>
      </c>
      <c r="E46" s="735">
        <v>1</v>
      </c>
      <c r="F46" s="780"/>
      <c r="G46" s="780"/>
    </row>
    <row r="47" spans="2:7">
      <c r="B47" s="676" t="s">
        <v>877</v>
      </c>
      <c r="C47" s="733" t="s">
        <v>878</v>
      </c>
      <c r="D47" s="635" t="s">
        <v>650</v>
      </c>
      <c r="E47" s="795">
        <v>4.4000000000000004</v>
      </c>
      <c r="F47" s="796"/>
      <c r="G47" s="796"/>
    </row>
    <row r="48" spans="2:7">
      <c r="B48" s="676" t="s">
        <v>879</v>
      </c>
      <c r="C48" s="779" t="s">
        <v>880</v>
      </c>
      <c r="D48" s="613" t="s">
        <v>771</v>
      </c>
      <c r="E48" s="735">
        <v>0</v>
      </c>
      <c r="F48" s="780"/>
      <c r="G48" s="780"/>
    </row>
    <row r="49" spans="2:7">
      <c r="B49" s="676" t="s">
        <v>881</v>
      </c>
      <c r="C49" s="733" t="s">
        <v>882</v>
      </c>
      <c r="D49" s="635" t="s">
        <v>650</v>
      </c>
      <c r="E49" s="795">
        <v>0</v>
      </c>
      <c r="F49" s="796"/>
      <c r="G49" s="796"/>
    </row>
    <row r="50" spans="2:7">
      <c r="B50" s="769" t="s">
        <v>351</v>
      </c>
      <c r="C50" s="786" t="s">
        <v>883</v>
      </c>
      <c r="D50" s="629" t="s">
        <v>771</v>
      </c>
      <c r="E50" s="787">
        <v>0</v>
      </c>
      <c r="F50" s="780"/>
      <c r="G50" s="780"/>
    </row>
    <row r="51" spans="2:7">
      <c r="B51" s="769" t="s">
        <v>357</v>
      </c>
      <c r="C51" s="786" t="s">
        <v>884</v>
      </c>
      <c r="D51" s="629" t="s">
        <v>771</v>
      </c>
      <c r="E51" s="787">
        <v>2</v>
      </c>
      <c r="F51" s="780"/>
      <c r="G51" s="780"/>
    </row>
    <row r="52" spans="2:7">
      <c r="B52" s="769" t="s">
        <v>358</v>
      </c>
      <c r="C52" s="786" t="s">
        <v>885</v>
      </c>
      <c r="D52" s="629" t="s">
        <v>771</v>
      </c>
      <c r="E52" s="787">
        <v>5</v>
      </c>
      <c r="F52" s="796"/>
      <c r="G52" s="796"/>
    </row>
    <row r="53" spans="2:7">
      <c r="B53" s="769" t="s">
        <v>364</v>
      </c>
      <c r="C53" s="786" t="s">
        <v>886</v>
      </c>
      <c r="D53" s="629" t="s">
        <v>771</v>
      </c>
      <c r="E53" s="787">
        <v>0</v>
      </c>
      <c r="F53" s="796"/>
      <c r="G53" s="796"/>
    </row>
    <row r="54" spans="2:7">
      <c r="B54" s="769" t="s">
        <v>368</v>
      </c>
      <c r="C54" s="786" t="s">
        <v>887</v>
      </c>
      <c r="D54" s="613" t="s">
        <v>771</v>
      </c>
      <c r="E54" s="735">
        <v>48</v>
      </c>
      <c r="F54" s="796"/>
      <c r="G54" s="796"/>
    </row>
    <row r="55" spans="2:7">
      <c r="B55" s="790" t="s">
        <v>371</v>
      </c>
      <c r="C55" s="786" t="s">
        <v>888</v>
      </c>
      <c r="D55" s="629" t="s">
        <v>771</v>
      </c>
      <c r="E55" s="787">
        <v>0</v>
      </c>
      <c r="F55" s="796"/>
      <c r="G55" s="796"/>
    </row>
    <row r="56" spans="2:7">
      <c r="B56" s="782" t="s">
        <v>386</v>
      </c>
      <c r="C56" s="783" t="s">
        <v>541</v>
      </c>
      <c r="D56" s="784" t="s">
        <v>889</v>
      </c>
      <c r="E56" s="785">
        <v>5</v>
      </c>
      <c r="F56" s="768"/>
      <c r="G56" s="768"/>
    </row>
    <row r="57" spans="2:7">
      <c r="B57" s="530"/>
      <c r="C57" s="531" t="s">
        <v>890</v>
      </c>
      <c r="D57" s="531"/>
      <c r="E57" s="765"/>
      <c r="F57" s="768"/>
      <c r="G57" s="768"/>
    </row>
    <row r="58" spans="2:7">
      <c r="B58" s="676" t="s">
        <v>87</v>
      </c>
      <c r="C58" s="613" t="s">
        <v>891</v>
      </c>
      <c r="D58" s="613" t="s">
        <v>771</v>
      </c>
      <c r="E58" s="735">
        <v>14</v>
      </c>
      <c r="F58" s="768"/>
      <c r="G58" s="768"/>
    </row>
    <row r="59" spans="2:7">
      <c r="B59" s="676" t="s">
        <v>89</v>
      </c>
      <c r="C59" s="613" t="s">
        <v>892</v>
      </c>
      <c r="D59" s="613" t="s">
        <v>771</v>
      </c>
      <c r="E59" s="735">
        <v>2</v>
      </c>
      <c r="F59" s="768"/>
      <c r="G59" s="768"/>
    </row>
    <row r="60" spans="2:7">
      <c r="B60" s="676" t="s">
        <v>91</v>
      </c>
      <c r="C60" s="613" t="s">
        <v>893</v>
      </c>
      <c r="D60" s="613" t="s">
        <v>771</v>
      </c>
      <c r="E60" s="735">
        <v>5</v>
      </c>
      <c r="F60" s="768"/>
      <c r="G60" s="768"/>
    </row>
    <row r="61" spans="2:7">
      <c r="B61" s="769" t="s">
        <v>400</v>
      </c>
      <c r="C61" s="629" t="s">
        <v>894</v>
      </c>
      <c r="D61" s="797" t="s">
        <v>889</v>
      </c>
      <c r="E61" s="770">
        <v>30</v>
      </c>
      <c r="F61" s="798"/>
      <c r="G61" s="768"/>
    </row>
    <row r="62" spans="2:7">
      <c r="B62" s="676" t="s">
        <v>404</v>
      </c>
      <c r="C62" s="613" t="s">
        <v>895</v>
      </c>
      <c r="D62" s="745" t="s">
        <v>896</v>
      </c>
      <c r="E62" s="799">
        <f>SUM(E63:E64)</f>
        <v>94</v>
      </c>
      <c r="F62" s="796"/>
      <c r="G62" s="796"/>
    </row>
    <row r="63" spans="2:7">
      <c r="B63" s="633" t="s">
        <v>627</v>
      </c>
      <c r="C63" s="733" t="s">
        <v>897</v>
      </c>
      <c r="D63" s="635" t="s">
        <v>896</v>
      </c>
      <c r="E63" s="795">
        <v>12</v>
      </c>
      <c r="F63" s="796"/>
      <c r="G63" s="796"/>
    </row>
    <row r="64" spans="2:7">
      <c r="B64" s="633" t="s">
        <v>898</v>
      </c>
      <c r="C64" s="733" t="s">
        <v>899</v>
      </c>
      <c r="D64" s="635" t="s">
        <v>896</v>
      </c>
      <c r="E64" s="795">
        <v>82</v>
      </c>
      <c r="F64" s="768"/>
      <c r="G64" s="768"/>
    </row>
    <row r="65" spans="2:7">
      <c r="B65" s="676" t="s">
        <v>405</v>
      </c>
      <c r="C65" s="613" t="s">
        <v>900</v>
      </c>
      <c r="D65" s="613" t="s">
        <v>771</v>
      </c>
      <c r="E65" s="735">
        <v>6399</v>
      </c>
      <c r="F65" s="768"/>
      <c r="G65" s="768"/>
    </row>
    <row r="66" spans="2:7">
      <c r="B66" s="676" t="s">
        <v>409</v>
      </c>
      <c r="C66" s="613" t="s">
        <v>901</v>
      </c>
      <c r="D66" s="613" t="s">
        <v>771</v>
      </c>
      <c r="E66" s="735">
        <v>158</v>
      </c>
      <c r="F66" s="768"/>
      <c r="G66" s="768"/>
    </row>
    <row r="67" spans="2:7">
      <c r="B67" s="676" t="s">
        <v>413</v>
      </c>
      <c r="C67" s="613" t="s">
        <v>902</v>
      </c>
      <c r="D67" s="613" t="s">
        <v>771</v>
      </c>
      <c r="E67" s="735">
        <v>0</v>
      </c>
      <c r="F67" s="768"/>
      <c r="G67" s="768"/>
    </row>
    <row r="68" spans="2:7">
      <c r="B68" s="676" t="s">
        <v>417</v>
      </c>
      <c r="C68" s="613" t="s">
        <v>903</v>
      </c>
      <c r="D68" s="613" t="s">
        <v>771</v>
      </c>
      <c r="E68" s="735">
        <v>90</v>
      </c>
      <c r="F68" s="798"/>
      <c r="G68" s="768"/>
    </row>
    <row r="69" spans="2:7">
      <c r="B69" s="676" t="s">
        <v>433</v>
      </c>
      <c r="C69" s="613" t="s">
        <v>904</v>
      </c>
      <c r="D69" s="613" t="s">
        <v>771</v>
      </c>
      <c r="E69" s="732">
        <f>SUM(E70:E72)</f>
        <v>2839</v>
      </c>
      <c r="F69" s="796"/>
      <c r="G69" s="796"/>
    </row>
    <row r="70" spans="2:7">
      <c r="B70" s="633" t="s">
        <v>905</v>
      </c>
      <c r="C70" s="733" t="s">
        <v>906</v>
      </c>
      <c r="D70" s="635" t="s">
        <v>771</v>
      </c>
      <c r="E70" s="734">
        <v>2301</v>
      </c>
      <c r="F70" s="796"/>
      <c r="G70" s="796"/>
    </row>
    <row r="71" spans="2:7">
      <c r="B71" s="633" t="s">
        <v>907</v>
      </c>
      <c r="C71" s="733" t="s">
        <v>908</v>
      </c>
      <c r="D71" s="635" t="s">
        <v>771</v>
      </c>
      <c r="E71" s="734">
        <v>73</v>
      </c>
      <c r="F71" s="796"/>
      <c r="G71" s="796"/>
    </row>
    <row r="72" spans="2:7">
      <c r="B72" s="633" t="s">
        <v>909</v>
      </c>
      <c r="C72" s="733" t="s">
        <v>910</v>
      </c>
      <c r="D72" s="635" t="s">
        <v>771</v>
      </c>
      <c r="E72" s="734">
        <v>465</v>
      </c>
      <c r="F72" s="768"/>
      <c r="G72" s="768"/>
    </row>
    <row r="73" spans="2:7">
      <c r="B73" s="676" t="s">
        <v>434</v>
      </c>
      <c r="C73" s="613" t="s">
        <v>911</v>
      </c>
      <c r="D73" s="613" t="s">
        <v>771</v>
      </c>
      <c r="E73" s="735">
        <v>3811</v>
      </c>
      <c r="F73" s="768"/>
      <c r="G73" s="768"/>
    </row>
    <row r="74" spans="2:7">
      <c r="B74" s="756" t="s">
        <v>912</v>
      </c>
      <c r="C74" s="740" t="s">
        <v>913</v>
      </c>
      <c r="D74" s="740" t="s">
        <v>771</v>
      </c>
      <c r="E74" s="741">
        <v>94</v>
      </c>
      <c r="F74" s="800"/>
      <c r="G74" s="800"/>
    </row>
    <row r="75" spans="2:7">
      <c r="B75" s="530"/>
      <c r="C75" s="531" t="s">
        <v>914</v>
      </c>
      <c r="D75" s="531"/>
      <c r="E75" s="765"/>
      <c r="F75" s="771"/>
      <c r="G75" s="771"/>
    </row>
    <row r="76" spans="2:7">
      <c r="B76" s="676" t="s">
        <v>437</v>
      </c>
      <c r="C76" s="613" t="s">
        <v>915</v>
      </c>
      <c r="D76" s="613" t="s">
        <v>771</v>
      </c>
      <c r="E76" s="735">
        <v>11</v>
      </c>
      <c r="F76" s="771"/>
      <c r="G76" s="771"/>
    </row>
    <row r="77" spans="2:7">
      <c r="B77" s="676" t="s">
        <v>97</v>
      </c>
      <c r="C77" s="613" t="s">
        <v>916</v>
      </c>
      <c r="D77" s="613" t="s">
        <v>771</v>
      </c>
      <c r="E77" s="735">
        <v>30</v>
      </c>
      <c r="F77" s="771"/>
      <c r="G77" s="771"/>
    </row>
    <row r="78" spans="2:7">
      <c r="B78" s="676" t="s">
        <v>99</v>
      </c>
      <c r="C78" s="613" t="s">
        <v>917</v>
      </c>
      <c r="D78" s="613" t="s">
        <v>771</v>
      </c>
      <c r="E78" s="735">
        <v>52</v>
      </c>
      <c r="F78" s="771"/>
      <c r="G78" s="771"/>
    </row>
    <row r="79" spans="2:7">
      <c r="B79" s="769" t="s">
        <v>101</v>
      </c>
      <c r="C79" s="629" t="s">
        <v>918</v>
      </c>
      <c r="D79" s="797" t="s">
        <v>889</v>
      </c>
      <c r="E79" s="770">
        <v>13</v>
      </c>
      <c r="F79" s="771"/>
      <c r="G79" s="771"/>
    </row>
    <row r="80" spans="2:7">
      <c r="B80" s="676" t="s">
        <v>103</v>
      </c>
      <c r="C80" s="613" t="s">
        <v>919</v>
      </c>
      <c r="D80" s="613" t="s">
        <v>896</v>
      </c>
      <c r="E80" s="755">
        <v>80.2</v>
      </c>
      <c r="F80" s="801"/>
      <c r="G80" s="801"/>
    </row>
    <row r="81" spans="2:7">
      <c r="B81" s="633" t="s">
        <v>920</v>
      </c>
      <c r="C81" s="733" t="s">
        <v>921</v>
      </c>
      <c r="D81" s="635" t="s">
        <v>896</v>
      </c>
      <c r="E81" s="795">
        <v>10.5</v>
      </c>
      <c r="F81" s="771"/>
      <c r="G81" s="771"/>
    </row>
    <row r="82" spans="2:7">
      <c r="B82" s="676" t="s">
        <v>105</v>
      </c>
      <c r="C82" s="613" t="s">
        <v>922</v>
      </c>
      <c r="D82" s="613" t="s">
        <v>771</v>
      </c>
      <c r="E82" s="735">
        <v>5698</v>
      </c>
      <c r="F82" s="771"/>
      <c r="G82" s="771"/>
    </row>
    <row r="83" spans="2:7">
      <c r="B83" s="676" t="s">
        <v>107</v>
      </c>
      <c r="C83" s="613" t="s">
        <v>923</v>
      </c>
      <c r="D83" s="613" t="s">
        <v>771</v>
      </c>
      <c r="E83" s="732">
        <f>SUM(E84:E86)</f>
        <v>5084</v>
      </c>
      <c r="F83" s="771"/>
      <c r="G83" s="771"/>
    </row>
    <row r="84" spans="2:7">
      <c r="B84" s="633" t="s">
        <v>454</v>
      </c>
      <c r="C84" s="733" t="s">
        <v>924</v>
      </c>
      <c r="D84" s="635" t="s">
        <v>771</v>
      </c>
      <c r="E84" s="734">
        <v>3116</v>
      </c>
      <c r="F84" s="801"/>
      <c r="G84" s="801"/>
    </row>
    <row r="85" spans="2:7">
      <c r="B85" s="633" t="s">
        <v>455</v>
      </c>
      <c r="C85" s="733" t="s">
        <v>925</v>
      </c>
      <c r="D85" s="635" t="s">
        <v>771</v>
      </c>
      <c r="E85" s="734">
        <v>1774</v>
      </c>
      <c r="F85" s="801"/>
      <c r="G85" s="801"/>
    </row>
    <row r="86" spans="2:7">
      <c r="B86" s="633" t="s">
        <v>456</v>
      </c>
      <c r="C86" s="733" t="s">
        <v>926</v>
      </c>
      <c r="D86" s="635" t="s">
        <v>771</v>
      </c>
      <c r="E86" s="734">
        <v>194</v>
      </c>
      <c r="F86" s="771"/>
      <c r="G86" s="771"/>
    </row>
    <row r="87" spans="2:7">
      <c r="B87" s="756" t="s">
        <v>109</v>
      </c>
      <c r="C87" s="740" t="s">
        <v>927</v>
      </c>
      <c r="D87" s="740" t="s">
        <v>771</v>
      </c>
      <c r="E87" s="741">
        <v>134</v>
      </c>
      <c r="F87" s="771"/>
      <c r="G87" s="771"/>
    </row>
    <row r="88" spans="2:7">
      <c r="B88" s="530"/>
      <c r="C88" s="531" t="s">
        <v>928</v>
      </c>
      <c r="D88" s="531"/>
      <c r="E88" s="765"/>
      <c r="F88" s="771"/>
      <c r="G88" s="771"/>
    </row>
    <row r="89" spans="2:7">
      <c r="B89" s="676" t="s">
        <v>141</v>
      </c>
      <c r="C89" s="613" t="s">
        <v>929</v>
      </c>
      <c r="D89" s="613" t="s">
        <v>771</v>
      </c>
      <c r="E89" s="735">
        <v>0</v>
      </c>
      <c r="F89" s="771"/>
      <c r="G89" s="771"/>
    </row>
    <row r="90" spans="2:7">
      <c r="B90" s="676" t="s">
        <v>143</v>
      </c>
      <c r="C90" s="613" t="s">
        <v>930</v>
      </c>
      <c r="D90" s="613" t="s">
        <v>771</v>
      </c>
      <c r="E90" s="735">
        <v>0</v>
      </c>
      <c r="F90" s="771"/>
      <c r="G90" s="771"/>
    </row>
    <row r="91" spans="2:7">
      <c r="B91" s="676" t="s">
        <v>151</v>
      </c>
      <c r="C91" s="613" t="s">
        <v>931</v>
      </c>
      <c r="D91" s="613" t="s">
        <v>771</v>
      </c>
      <c r="E91" s="735">
        <v>0</v>
      </c>
      <c r="F91" s="771"/>
      <c r="G91" s="771"/>
    </row>
    <row r="92" spans="2:7">
      <c r="B92" s="676" t="s">
        <v>932</v>
      </c>
      <c r="C92" s="629" t="s">
        <v>933</v>
      </c>
      <c r="D92" s="797" t="s">
        <v>889</v>
      </c>
      <c r="E92" s="787">
        <v>0</v>
      </c>
      <c r="F92" s="771"/>
      <c r="G92" s="771"/>
    </row>
    <row r="93" spans="2:7">
      <c r="B93" s="676" t="s">
        <v>934</v>
      </c>
      <c r="C93" s="613" t="s">
        <v>935</v>
      </c>
      <c r="D93" s="613" t="s">
        <v>896</v>
      </c>
      <c r="E93" s="755">
        <v>0</v>
      </c>
      <c r="F93" s="771"/>
      <c r="G93" s="771"/>
    </row>
    <row r="94" spans="2:7">
      <c r="B94" s="633" t="s">
        <v>936</v>
      </c>
      <c r="C94" s="733" t="s">
        <v>921</v>
      </c>
      <c r="D94" s="635" t="s">
        <v>896</v>
      </c>
      <c r="E94" s="734">
        <v>0</v>
      </c>
      <c r="F94" s="771"/>
      <c r="G94" s="771"/>
    </row>
    <row r="95" spans="2:7">
      <c r="B95" s="676" t="s">
        <v>937</v>
      </c>
      <c r="C95" s="613" t="s">
        <v>938</v>
      </c>
      <c r="D95" s="613" t="s">
        <v>771</v>
      </c>
      <c r="E95" s="735">
        <v>0</v>
      </c>
      <c r="F95" s="771"/>
      <c r="G95" s="771"/>
    </row>
    <row r="96" spans="2:7">
      <c r="B96" s="676" t="s">
        <v>939</v>
      </c>
      <c r="C96" s="613" t="s">
        <v>940</v>
      </c>
      <c r="D96" s="613" t="s">
        <v>771</v>
      </c>
      <c r="E96" s="735">
        <v>0</v>
      </c>
      <c r="F96" s="771"/>
      <c r="G96" s="771"/>
    </row>
    <row r="97" spans="2:7">
      <c r="B97" s="756" t="s">
        <v>941</v>
      </c>
      <c r="C97" s="740" t="s">
        <v>942</v>
      </c>
      <c r="D97" s="740" t="s">
        <v>771</v>
      </c>
      <c r="E97" s="741">
        <v>0</v>
      </c>
      <c r="F97" s="800"/>
      <c r="G97" s="800"/>
    </row>
    <row r="98" spans="2:7">
      <c r="B98" s="530"/>
      <c r="C98" s="531" t="s">
        <v>943</v>
      </c>
      <c r="D98" s="531"/>
      <c r="E98" s="765"/>
      <c r="F98" s="802"/>
      <c r="G98" s="802"/>
    </row>
    <row r="99" spans="2:7">
      <c r="B99" s="676" t="s">
        <v>155</v>
      </c>
      <c r="C99" s="803" t="s">
        <v>944</v>
      </c>
      <c r="D99" s="745" t="s">
        <v>771</v>
      </c>
      <c r="E99" s="746">
        <v>1</v>
      </c>
      <c r="F99" s="802"/>
      <c r="G99" s="802"/>
    </row>
    <row r="100" spans="2:7">
      <c r="B100" s="676" t="s">
        <v>157</v>
      </c>
      <c r="C100" s="804" t="s">
        <v>945</v>
      </c>
      <c r="D100" s="613" t="s">
        <v>946</v>
      </c>
      <c r="E100" s="735">
        <v>3</v>
      </c>
      <c r="F100" s="771"/>
      <c r="G100" s="771"/>
    </row>
    <row r="101" spans="2:7" ht="15.75">
      <c r="B101" s="676" t="s">
        <v>159</v>
      </c>
      <c r="C101" s="805" t="s">
        <v>947</v>
      </c>
      <c r="D101" s="613" t="s">
        <v>647</v>
      </c>
      <c r="E101" s="755">
        <v>27.928000000000001</v>
      </c>
      <c r="F101" s="802"/>
      <c r="G101" s="802"/>
    </row>
    <row r="102" spans="2:7">
      <c r="B102" s="676" t="s">
        <v>948</v>
      </c>
      <c r="C102" s="804" t="s">
        <v>949</v>
      </c>
      <c r="D102" s="613" t="s">
        <v>771</v>
      </c>
      <c r="E102" s="735">
        <v>0</v>
      </c>
      <c r="F102" s="771"/>
      <c r="G102" s="771"/>
    </row>
    <row r="103" spans="2:7" ht="15.75">
      <c r="B103" s="676" t="s">
        <v>950</v>
      </c>
      <c r="C103" s="805" t="s">
        <v>951</v>
      </c>
      <c r="D103" s="613" t="s">
        <v>647</v>
      </c>
      <c r="E103" s="755">
        <v>0</v>
      </c>
      <c r="F103" s="802"/>
      <c r="G103" s="802"/>
    </row>
    <row r="104" spans="2:7">
      <c r="B104" s="676" t="s">
        <v>952</v>
      </c>
      <c r="C104" s="804" t="s">
        <v>953</v>
      </c>
      <c r="D104" s="613" t="s">
        <v>771</v>
      </c>
      <c r="E104" s="735">
        <v>6</v>
      </c>
      <c r="F104" s="771"/>
      <c r="G104" s="771"/>
    </row>
    <row r="105" spans="2:7" ht="15.75">
      <c r="B105" s="676" t="s">
        <v>954</v>
      </c>
      <c r="C105" s="805" t="s">
        <v>955</v>
      </c>
      <c r="D105" s="613" t="s">
        <v>647</v>
      </c>
      <c r="E105" s="755">
        <v>21.681000000000001</v>
      </c>
      <c r="F105" s="802"/>
      <c r="G105" s="802"/>
    </row>
    <row r="106" spans="2:7">
      <c r="B106" s="676" t="s">
        <v>956</v>
      </c>
      <c r="C106" s="804" t="s">
        <v>957</v>
      </c>
      <c r="D106" s="613" t="s">
        <v>771</v>
      </c>
      <c r="E106" s="735">
        <v>4</v>
      </c>
      <c r="F106" s="806"/>
      <c r="G106" s="802"/>
    </row>
    <row r="107" spans="2:7" ht="15.75">
      <c r="B107" s="676" t="s">
        <v>958</v>
      </c>
      <c r="C107" s="805" t="s">
        <v>959</v>
      </c>
      <c r="D107" s="613" t="s">
        <v>647</v>
      </c>
      <c r="E107" s="755">
        <v>529.1</v>
      </c>
      <c r="F107" s="789"/>
      <c r="G107" s="789"/>
    </row>
    <row r="108" spans="2:7">
      <c r="B108" s="676" t="s">
        <v>960</v>
      </c>
      <c r="C108" s="805" t="s">
        <v>961</v>
      </c>
      <c r="D108" s="613" t="s">
        <v>771</v>
      </c>
      <c r="E108" s="735">
        <v>22</v>
      </c>
      <c r="F108" s="801"/>
      <c r="G108" s="801"/>
    </row>
    <row r="109" spans="2:7">
      <c r="B109" s="676" t="s">
        <v>962</v>
      </c>
      <c r="C109" s="805" t="s">
        <v>963</v>
      </c>
      <c r="D109" s="613" t="s">
        <v>771</v>
      </c>
      <c r="E109" s="735">
        <v>42</v>
      </c>
      <c r="F109" s="801"/>
      <c r="G109" s="801"/>
    </row>
    <row r="110" spans="2:7">
      <c r="B110" s="807" t="s">
        <v>964</v>
      </c>
      <c r="C110" s="808" t="s">
        <v>965</v>
      </c>
      <c r="D110" s="680" t="s">
        <v>771</v>
      </c>
      <c r="E110" s="728">
        <v>25</v>
      </c>
      <c r="F110" s="771"/>
      <c r="G110" s="771"/>
    </row>
    <row r="111" spans="2:7">
      <c r="B111" s="809" t="s">
        <v>966</v>
      </c>
      <c r="C111" s="536" t="s">
        <v>967</v>
      </c>
      <c r="D111" s="810"/>
      <c r="E111" s="811"/>
      <c r="F111" s="802"/>
      <c r="G111" s="802"/>
    </row>
    <row r="112" spans="2:7">
      <c r="B112" s="751" t="s">
        <v>968</v>
      </c>
      <c r="C112" s="803" t="s">
        <v>969</v>
      </c>
      <c r="D112" s="745" t="s">
        <v>832</v>
      </c>
      <c r="E112" s="812">
        <v>123.3</v>
      </c>
      <c r="F112" s="802"/>
      <c r="G112" s="802"/>
    </row>
    <row r="113" spans="2:7">
      <c r="B113" s="676" t="s">
        <v>970</v>
      </c>
      <c r="C113" s="804" t="s">
        <v>971</v>
      </c>
      <c r="D113" s="613" t="s">
        <v>832</v>
      </c>
      <c r="E113" s="755">
        <v>131.6</v>
      </c>
      <c r="F113" s="802"/>
      <c r="G113" s="802"/>
    </row>
    <row r="114" spans="2:7">
      <c r="B114" s="676" t="s">
        <v>972</v>
      </c>
      <c r="C114" s="804" t="s">
        <v>973</v>
      </c>
      <c r="D114" s="613" t="s">
        <v>832</v>
      </c>
      <c r="E114" s="755">
        <v>0</v>
      </c>
      <c r="F114" s="802"/>
      <c r="G114" s="802"/>
    </row>
    <row r="115" spans="2:7">
      <c r="B115" s="676" t="s">
        <v>974</v>
      </c>
      <c r="C115" s="804" t="s">
        <v>975</v>
      </c>
      <c r="D115" s="613" t="s">
        <v>832</v>
      </c>
      <c r="E115" s="755">
        <v>42.9</v>
      </c>
      <c r="F115" s="802"/>
      <c r="G115" s="802"/>
    </row>
    <row r="116" spans="2:7">
      <c r="B116" s="807" t="s">
        <v>976</v>
      </c>
      <c r="C116" s="813" t="s">
        <v>977</v>
      </c>
      <c r="D116" s="680" t="s">
        <v>832</v>
      </c>
      <c r="E116" s="814">
        <v>4.5999999999999996</v>
      </c>
      <c r="F116" s="771"/>
      <c r="G116" s="771"/>
    </row>
    <row r="117" spans="2:7">
      <c r="B117" s="809" t="s">
        <v>978</v>
      </c>
      <c r="C117" s="536" t="s">
        <v>979</v>
      </c>
      <c r="D117" s="810"/>
      <c r="E117" s="687"/>
      <c r="F117" s="802"/>
      <c r="G117" s="802"/>
    </row>
    <row r="118" spans="2:7">
      <c r="B118" s="751" t="s">
        <v>980</v>
      </c>
      <c r="C118" s="803" t="s">
        <v>981</v>
      </c>
      <c r="D118" s="745" t="s">
        <v>832</v>
      </c>
      <c r="E118" s="812">
        <v>5.4</v>
      </c>
      <c r="F118" s="802"/>
      <c r="G118" s="802"/>
    </row>
    <row r="119" spans="2:7">
      <c r="B119" s="676" t="s">
        <v>982</v>
      </c>
      <c r="C119" s="804" t="s">
        <v>971</v>
      </c>
      <c r="D119" s="613" t="s">
        <v>832</v>
      </c>
      <c r="E119" s="755">
        <v>4.4000000000000004</v>
      </c>
      <c r="F119" s="802"/>
      <c r="G119" s="802"/>
    </row>
    <row r="120" spans="2:7">
      <c r="B120" s="676" t="s">
        <v>983</v>
      </c>
      <c r="C120" s="804" t="s">
        <v>973</v>
      </c>
      <c r="D120" s="613" t="s">
        <v>832</v>
      </c>
      <c r="E120" s="755">
        <v>0</v>
      </c>
      <c r="F120" s="802"/>
      <c r="G120" s="802"/>
    </row>
    <row r="121" spans="2:7">
      <c r="B121" s="676" t="s">
        <v>984</v>
      </c>
      <c r="C121" s="804" t="s">
        <v>975</v>
      </c>
      <c r="D121" s="613" t="s">
        <v>832</v>
      </c>
      <c r="E121" s="755">
        <v>9.1999999999999993</v>
      </c>
      <c r="F121" s="802"/>
      <c r="G121" s="802"/>
    </row>
    <row r="122" spans="2:7">
      <c r="B122" s="676" t="s">
        <v>985</v>
      </c>
      <c r="C122" s="804" t="s">
        <v>977</v>
      </c>
      <c r="D122" s="613" t="s">
        <v>832</v>
      </c>
      <c r="E122" s="755">
        <v>2.2000000000000002</v>
      </c>
      <c r="F122" s="771"/>
      <c r="G122" s="771"/>
    </row>
    <row r="123" spans="2:7">
      <c r="B123" s="815" t="s">
        <v>986</v>
      </c>
      <c r="C123" s="536" t="s">
        <v>987</v>
      </c>
      <c r="D123" s="810"/>
      <c r="E123" s="816"/>
      <c r="F123" s="771"/>
      <c r="G123" s="771"/>
    </row>
    <row r="124" spans="2:7">
      <c r="B124" s="676" t="s">
        <v>988</v>
      </c>
      <c r="C124" s="804" t="s">
        <v>989</v>
      </c>
      <c r="D124" s="613" t="s">
        <v>576</v>
      </c>
      <c r="E124" s="755">
        <v>0</v>
      </c>
      <c r="F124" s="771"/>
      <c r="G124" s="771"/>
    </row>
    <row r="125" spans="2:7">
      <c r="B125" s="676" t="s">
        <v>990</v>
      </c>
      <c r="C125" s="804" t="s">
        <v>991</v>
      </c>
      <c r="D125" s="613" t="s">
        <v>576</v>
      </c>
      <c r="E125" s="755">
        <v>0</v>
      </c>
      <c r="F125" s="771"/>
      <c r="G125" s="771"/>
    </row>
    <row r="126" spans="2:7">
      <c r="B126" s="676" t="s">
        <v>992</v>
      </c>
      <c r="C126" s="804" t="s">
        <v>993</v>
      </c>
      <c r="D126" s="613" t="s">
        <v>576</v>
      </c>
      <c r="E126" s="755">
        <v>0</v>
      </c>
      <c r="F126" s="771"/>
      <c r="G126" s="771"/>
    </row>
    <row r="127" spans="2:7">
      <c r="B127" s="807" t="s">
        <v>994</v>
      </c>
      <c r="C127" s="813" t="s">
        <v>995</v>
      </c>
      <c r="D127" s="680" t="s">
        <v>576</v>
      </c>
      <c r="E127" s="814">
        <v>0</v>
      </c>
      <c r="F127" s="771"/>
      <c r="G127" s="771"/>
    </row>
    <row r="128" spans="2:7">
      <c r="B128" s="809" t="s">
        <v>996</v>
      </c>
      <c r="C128" s="536" t="s">
        <v>997</v>
      </c>
      <c r="D128" s="810"/>
      <c r="E128" s="811"/>
      <c r="F128" s="771"/>
      <c r="G128" s="771"/>
    </row>
    <row r="129" spans="2:7">
      <c r="B129" s="807" t="s">
        <v>998</v>
      </c>
      <c r="C129" s="813" t="s">
        <v>969</v>
      </c>
      <c r="D129" s="680" t="s">
        <v>576</v>
      </c>
      <c r="E129" s="817">
        <f>(E112-E118)*E130/1000</f>
        <v>68.228729999999999</v>
      </c>
      <c r="F129" s="771"/>
      <c r="G129" s="771"/>
    </row>
    <row r="130" spans="2:7" ht="15.75">
      <c r="B130" s="818" t="s">
        <v>999</v>
      </c>
      <c r="C130" s="819" t="s">
        <v>1000</v>
      </c>
      <c r="D130" s="740" t="s">
        <v>647</v>
      </c>
      <c r="E130" s="820">
        <f>VAS077_F_Isvalytasbuiti1AtaskaitinisLaikotarpis</f>
        <v>578.70000000000005</v>
      </c>
      <c r="F130" s="771"/>
      <c r="G130" s="771"/>
    </row>
    <row r="131" spans="2:7">
      <c r="B131" s="530"/>
      <c r="C131" s="531" t="s">
        <v>1001</v>
      </c>
      <c r="D131" s="531"/>
      <c r="E131" s="765"/>
      <c r="F131" s="771"/>
      <c r="G131" s="771"/>
    </row>
    <row r="132" spans="2:7" ht="15.75">
      <c r="B132" s="821" t="s">
        <v>1002</v>
      </c>
      <c r="C132" s="822" t="s">
        <v>1003</v>
      </c>
      <c r="D132" s="613" t="s">
        <v>647</v>
      </c>
      <c r="E132" s="823">
        <v>0</v>
      </c>
      <c r="F132" s="771"/>
      <c r="G132" s="771"/>
    </row>
    <row r="133" spans="2:7">
      <c r="B133" s="676" t="s">
        <v>1004</v>
      </c>
      <c r="C133" s="805" t="s">
        <v>1005</v>
      </c>
      <c r="D133" s="613" t="s">
        <v>771</v>
      </c>
      <c r="E133" s="735">
        <v>0</v>
      </c>
      <c r="F133" s="771"/>
      <c r="G133" s="771"/>
    </row>
    <row r="134" spans="2:7">
      <c r="B134" s="824" t="s">
        <v>1006</v>
      </c>
      <c r="C134" s="825" t="s">
        <v>1007</v>
      </c>
      <c r="D134" s="618" t="s">
        <v>771</v>
      </c>
      <c r="E134" s="728">
        <v>0</v>
      </c>
      <c r="F134" s="771"/>
      <c r="G134" s="771"/>
    </row>
    <row r="135" spans="2:7">
      <c r="B135" s="809" t="s">
        <v>1008</v>
      </c>
      <c r="C135" s="536" t="s">
        <v>1009</v>
      </c>
      <c r="D135" s="810"/>
      <c r="E135" s="811"/>
      <c r="F135" s="771"/>
      <c r="G135" s="771"/>
    </row>
    <row r="136" spans="2:7">
      <c r="B136" s="751" t="s">
        <v>1010</v>
      </c>
      <c r="C136" s="803" t="s">
        <v>969</v>
      </c>
      <c r="D136" s="745" t="s">
        <v>832</v>
      </c>
      <c r="E136" s="812">
        <v>0</v>
      </c>
      <c r="F136" s="771"/>
      <c r="G136" s="771"/>
    </row>
    <row r="137" spans="2:7">
      <c r="B137" s="676" t="s">
        <v>1011</v>
      </c>
      <c r="C137" s="804" t="s">
        <v>971</v>
      </c>
      <c r="D137" s="613" t="s">
        <v>832</v>
      </c>
      <c r="E137" s="755">
        <v>0</v>
      </c>
      <c r="F137" s="771"/>
      <c r="G137" s="771"/>
    </row>
    <row r="138" spans="2:7">
      <c r="B138" s="676" t="s">
        <v>1012</v>
      </c>
      <c r="C138" s="804" t="s">
        <v>1013</v>
      </c>
      <c r="D138" s="613" t="s">
        <v>832</v>
      </c>
      <c r="E138" s="755">
        <v>0</v>
      </c>
      <c r="F138" s="771"/>
      <c r="G138" s="771"/>
    </row>
    <row r="139" spans="2:7">
      <c r="B139" s="809" t="s">
        <v>1014</v>
      </c>
      <c r="C139" s="536" t="s">
        <v>1015</v>
      </c>
      <c r="D139" s="810"/>
      <c r="E139" s="687"/>
      <c r="F139" s="771"/>
      <c r="G139" s="771"/>
    </row>
    <row r="140" spans="2:7">
      <c r="B140" s="751" t="s">
        <v>1016</v>
      </c>
      <c r="C140" s="803" t="s">
        <v>981</v>
      </c>
      <c r="D140" s="745" t="s">
        <v>832</v>
      </c>
      <c r="E140" s="812">
        <v>0</v>
      </c>
      <c r="F140" s="771"/>
      <c r="G140" s="771"/>
    </row>
    <row r="141" spans="2:7">
      <c r="B141" s="676" t="s">
        <v>1017</v>
      </c>
      <c r="C141" s="804" t="s">
        <v>971</v>
      </c>
      <c r="D141" s="613" t="s">
        <v>832</v>
      </c>
      <c r="E141" s="755">
        <v>0</v>
      </c>
      <c r="F141" s="771"/>
      <c r="G141" s="771"/>
    </row>
    <row r="142" spans="2:7">
      <c r="B142" s="807" t="s">
        <v>1018</v>
      </c>
      <c r="C142" s="813" t="s">
        <v>1013</v>
      </c>
      <c r="D142" s="680" t="s">
        <v>832</v>
      </c>
      <c r="E142" s="814">
        <v>0</v>
      </c>
      <c r="F142" s="771"/>
      <c r="G142" s="771"/>
    </row>
    <row r="143" spans="2:7">
      <c r="B143" s="809" t="s">
        <v>1019</v>
      </c>
      <c r="C143" s="536" t="s">
        <v>997</v>
      </c>
      <c r="D143" s="536"/>
      <c r="E143" s="811"/>
      <c r="F143" s="771"/>
      <c r="G143" s="771"/>
    </row>
    <row r="144" spans="2:7">
      <c r="B144" s="756" t="s">
        <v>1020</v>
      </c>
      <c r="C144" s="804" t="s">
        <v>969</v>
      </c>
      <c r="D144" s="613" t="s">
        <v>576</v>
      </c>
      <c r="E144" s="799">
        <f>(E136-E140)*E132/1000</f>
        <v>0</v>
      </c>
      <c r="F144" s="800"/>
      <c r="G144" s="800"/>
    </row>
    <row r="145" spans="2:7">
      <c r="B145" s="530"/>
      <c r="C145" s="531" t="s">
        <v>1021</v>
      </c>
      <c r="D145" s="531"/>
      <c r="E145" s="765"/>
      <c r="F145" s="800"/>
      <c r="G145" s="800"/>
    </row>
    <row r="146" spans="2:7" ht="15.75">
      <c r="B146" s="821" t="s">
        <v>1022</v>
      </c>
      <c r="C146" s="826" t="s">
        <v>1023</v>
      </c>
      <c r="D146" s="613" t="s">
        <v>647</v>
      </c>
      <c r="E146" s="823">
        <v>0.65500000000000003</v>
      </c>
      <c r="F146" s="800"/>
      <c r="G146" s="800"/>
    </row>
    <row r="147" spans="2:7">
      <c r="B147" s="676" t="s">
        <v>1024</v>
      </c>
      <c r="C147" s="827" t="s">
        <v>1025</v>
      </c>
      <c r="D147" s="828" t="s">
        <v>750</v>
      </c>
      <c r="E147" s="829">
        <v>0.98</v>
      </c>
      <c r="F147" s="800"/>
      <c r="G147" s="800"/>
    </row>
    <row r="148" spans="2:7">
      <c r="B148" s="676" t="s">
        <v>1026</v>
      </c>
      <c r="C148" s="827" t="s">
        <v>1027</v>
      </c>
      <c r="D148" s="613" t="s">
        <v>1028</v>
      </c>
      <c r="E148" s="755">
        <v>0.68700000000000006</v>
      </c>
      <c r="F148" s="800"/>
      <c r="G148" s="800"/>
    </row>
    <row r="149" spans="2:7">
      <c r="B149" s="830" t="s">
        <v>1029</v>
      </c>
      <c r="C149" s="831" t="s">
        <v>1030</v>
      </c>
      <c r="D149" s="737" t="s">
        <v>771</v>
      </c>
      <c r="E149" s="738">
        <v>1</v>
      </c>
      <c r="F149" s="800"/>
      <c r="G149" s="800"/>
    </row>
    <row r="150" spans="2:7">
      <c r="B150" s="832" t="s">
        <v>1031</v>
      </c>
      <c r="C150" s="833" t="s">
        <v>1032</v>
      </c>
      <c r="D150" s="833"/>
      <c r="E150" s="493"/>
      <c r="F150" s="771"/>
      <c r="G150" s="771"/>
    </row>
    <row r="151" spans="2:7" ht="15.75">
      <c r="B151" s="751" t="s">
        <v>1033</v>
      </c>
      <c r="C151" s="834" t="s">
        <v>1034</v>
      </c>
      <c r="D151" s="613" t="s">
        <v>647</v>
      </c>
      <c r="E151" s="755">
        <v>0.7</v>
      </c>
      <c r="F151" s="801"/>
      <c r="G151" s="801"/>
    </row>
    <row r="152" spans="2:7">
      <c r="B152" s="676" t="s">
        <v>1035</v>
      </c>
      <c r="C152" s="827" t="s">
        <v>1036</v>
      </c>
      <c r="D152" s="828" t="s">
        <v>750</v>
      </c>
      <c r="E152" s="829">
        <v>0.84</v>
      </c>
      <c r="F152" s="771"/>
      <c r="G152" s="771"/>
    </row>
    <row r="153" spans="2:7">
      <c r="B153" s="751" t="s">
        <v>1037</v>
      </c>
      <c r="C153" s="835" t="s">
        <v>1038</v>
      </c>
      <c r="D153" s="737" t="s">
        <v>1028</v>
      </c>
      <c r="E153" s="755">
        <v>0.111</v>
      </c>
      <c r="F153" s="771"/>
      <c r="G153" s="771"/>
    </row>
    <row r="154" spans="2:7">
      <c r="B154" s="807" t="s">
        <v>1039</v>
      </c>
      <c r="C154" s="836" t="s">
        <v>1040</v>
      </c>
      <c r="D154" s="680" t="s">
        <v>771</v>
      </c>
      <c r="E154" s="728">
        <v>1</v>
      </c>
      <c r="F154" s="771"/>
      <c r="G154" s="771"/>
    </row>
    <row r="155" spans="2:7">
      <c r="B155" s="832" t="s">
        <v>1041</v>
      </c>
      <c r="C155" s="833" t="s">
        <v>1042</v>
      </c>
      <c r="D155" s="833"/>
      <c r="E155" s="837"/>
      <c r="F155" s="771"/>
      <c r="G155" s="771"/>
    </row>
    <row r="156" spans="2:7" ht="15.75">
      <c r="B156" s="676" t="s">
        <v>1043</v>
      </c>
      <c r="C156" s="827" t="s">
        <v>1044</v>
      </c>
      <c r="D156" s="613" t="s">
        <v>647</v>
      </c>
      <c r="E156" s="755">
        <v>0</v>
      </c>
      <c r="F156" s="771"/>
      <c r="G156" s="771"/>
    </row>
    <row r="157" spans="2:7">
      <c r="B157" s="676" t="s">
        <v>1045</v>
      </c>
      <c r="C157" s="827" t="s">
        <v>1046</v>
      </c>
      <c r="D157" s="828" t="s">
        <v>750</v>
      </c>
      <c r="E157" s="829">
        <v>0</v>
      </c>
      <c r="F157" s="771"/>
      <c r="G157" s="771"/>
    </row>
    <row r="158" spans="2:7">
      <c r="B158" s="676" t="s">
        <v>1047</v>
      </c>
      <c r="C158" s="835" t="s">
        <v>1048</v>
      </c>
      <c r="D158" s="737" t="s">
        <v>1028</v>
      </c>
      <c r="E158" s="755">
        <v>0</v>
      </c>
      <c r="F158" s="771"/>
      <c r="G158" s="771"/>
    </row>
    <row r="159" spans="2:7">
      <c r="B159" s="807" t="s">
        <v>1049</v>
      </c>
      <c r="C159" s="836" t="s">
        <v>1050</v>
      </c>
      <c r="D159" s="680" t="s">
        <v>771</v>
      </c>
      <c r="E159" s="728">
        <v>0</v>
      </c>
      <c r="F159" s="771"/>
      <c r="G159" s="771"/>
    </row>
    <row r="160" spans="2:7">
      <c r="B160" s="832" t="s">
        <v>1051</v>
      </c>
      <c r="C160" s="833" t="s">
        <v>1052</v>
      </c>
      <c r="D160" s="833"/>
      <c r="E160" s="838"/>
      <c r="F160" s="771"/>
      <c r="G160" s="771"/>
    </row>
    <row r="161" spans="2:7" ht="15.75">
      <c r="B161" s="676" t="s">
        <v>1053</v>
      </c>
      <c r="C161" s="839" t="s">
        <v>1054</v>
      </c>
      <c r="D161" s="613" t="s">
        <v>647</v>
      </c>
      <c r="E161" s="755">
        <v>0</v>
      </c>
      <c r="F161" s="771"/>
      <c r="G161" s="771"/>
    </row>
    <row r="162" spans="2:7">
      <c r="B162" s="676" t="s">
        <v>1055</v>
      </c>
      <c r="C162" s="839" t="s">
        <v>1056</v>
      </c>
      <c r="D162" s="613" t="s">
        <v>750</v>
      </c>
      <c r="E162" s="829">
        <v>0</v>
      </c>
      <c r="F162" s="771"/>
      <c r="G162" s="771"/>
    </row>
    <row r="163" spans="2:7">
      <c r="B163" s="676" t="s">
        <v>1057</v>
      </c>
      <c r="C163" s="839" t="s">
        <v>1058</v>
      </c>
      <c r="D163" s="613" t="s">
        <v>1059</v>
      </c>
      <c r="E163" s="755">
        <v>0</v>
      </c>
      <c r="F163" s="771"/>
      <c r="G163" s="771"/>
    </row>
    <row r="164" spans="2:7">
      <c r="B164" s="807" t="s">
        <v>1060</v>
      </c>
      <c r="C164" s="836" t="s">
        <v>1061</v>
      </c>
      <c r="D164" s="680" t="s">
        <v>771</v>
      </c>
      <c r="E164" s="728">
        <v>0</v>
      </c>
      <c r="F164" s="771"/>
      <c r="G164" s="771"/>
    </row>
    <row r="165" spans="2:7">
      <c r="B165" s="832" t="s">
        <v>1062</v>
      </c>
      <c r="C165" s="840" t="s">
        <v>1063</v>
      </c>
      <c r="D165" s="841"/>
      <c r="E165" s="842"/>
      <c r="F165" s="771"/>
      <c r="G165" s="771"/>
    </row>
    <row r="166" spans="2:7" ht="15.75">
      <c r="B166" s="676" t="s">
        <v>1064</v>
      </c>
      <c r="C166" s="827" t="s">
        <v>1065</v>
      </c>
      <c r="D166" s="613" t="s">
        <v>647</v>
      </c>
      <c r="E166" s="755">
        <v>0</v>
      </c>
      <c r="F166" s="771"/>
      <c r="G166" s="771"/>
    </row>
    <row r="167" spans="2:7">
      <c r="B167" s="676" t="s">
        <v>1066</v>
      </c>
      <c r="C167" s="827" t="s">
        <v>1067</v>
      </c>
      <c r="D167" s="828" t="s">
        <v>750</v>
      </c>
      <c r="E167" s="829">
        <v>0</v>
      </c>
      <c r="F167" s="771"/>
      <c r="G167" s="771"/>
    </row>
    <row r="168" spans="2:7">
      <c r="B168" s="751" t="s">
        <v>1068</v>
      </c>
      <c r="C168" s="835" t="s">
        <v>1069</v>
      </c>
      <c r="D168" s="737" t="s">
        <v>1028</v>
      </c>
      <c r="E168" s="755">
        <v>0</v>
      </c>
      <c r="F168" s="771"/>
      <c r="G168" s="771"/>
    </row>
    <row r="169" spans="2:7">
      <c r="B169" s="807" t="s">
        <v>1070</v>
      </c>
      <c r="C169" s="836" t="s">
        <v>1071</v>
      </c>
      <c r="D169" s="680" t="s">
        <v>771</v>
      </c>
      <c r="E169" s="728">
        <v>0</v>
      </c>
      <c r="F169" s="771"/>
      <c r="G169" s="771"/>
    </row>
    <row r="170" spans="2:7">
      <c r="B170" s="832" t="s">
        <v>1072</v>
      </c>
      <c r="C170" s="833" t="s">
        <v>1073</v>
      </c>
      <c r="D170" s="833"/>
      <c r="E170" s="837"/>
      <c r="F170" s="771"/>
      <c r="G170" s="771"/>
    </row>
    <row r="171" spans="2:7" ht="15.75">
      <c r="B171" s="676" t="s">
        <v>1074</v>
      </c>
      <c r="C171" s="843" t="s">
        <v>1075</v>
      </c>
      <c r="D171" s="613" t="s">
        <v>647</v>
      </c>
      <c r="E171" s="755">
        <v>0</v>
      </c>
      <c r="F171" s="771"/>
      <c r="G171" s="771"/>
    </row>
    <row r="172" spans="2:7">
      <c r="B172" s="676" t="s">
        <v>1076</v>
      </c>
      <c r="C172" s="844" t="s">
        <v>1077</v>
      </c>
      <c r="D172" s="828" t="s">
        <v>750</v>
      </c>
      <c r="E172" s="829">
        <v>0</v>
      </c>
      <c r="F172" s="771"/>
      <c r="G172" s="771"/>
    </row>
    <row r="173" spans="2:7">
      <c r="B173" s="676" t="s">
        <v>1078</v>
      </c>
      <c r="C173" s="844" t="s">
        <v>1079</v>
      </c>
      <c r="D173" s="745" t="s">
        <v>1028</v>
      </c>
      <c r="E173" s="755">
        <v>0</v>
      </c>
      <c r="F173" s="771"/>
      <c r="G173" s="771"/>
    </row>
    <row r="174" spans="2:7">
      <c r="B174" s="676" t="s">
        <v>1080</v>
      </c>
      <c r="C174" s="845" t="s">
        <v>1081</v>
      </c>
      <c r="D174" s="737" t="s">
        <v>1028</v>
      </c>
      <c r="E174" s="755">
        <v>0</v>
      </c>
      <c r="F174" s="771"/>
      <c r="G174" s="771"/>
    </row>
    <row r="175" spans="2:7">
      <c r="B175" s="807" t="s">
        <v>1082</v>
      </c>
      <c r="C175" s="836" t="s">
        <v>1030</v>
      </c>
      <c r="D175" s="680" t="s">
        <v>771</v>
      </c>
      <c r="E175" s="728">
        <v>0</v>
      </c>
      <c r="F175" s="771"/>
      <c r="G175" s="771"/>
    </row>
    <row r="176" spans="2:7">
      <c r="B176" s="832" t="s">
        <v>1083</v>
      </c>
      <c r="C176" s="833" t="s">
        <v>1084</v>
      </c>
      <c r="D176" s="833"/>
      <c r="E176" s="837"/>
      <c r="F176" s="771"/>
      <c r="G176" s="771"/>
    </row>
    <row r="177" spans="2:7" ht="15.75">
      <c r="B177" s="846" t="s">
        <v>1085</v>
      </c>
      <c r="C177" s="843" t="s">
        <v>1086</v>
      </c>
      <c r="D177" s="613" t="s">
        <v>647</v>
      </c>
      <c r="E177" s="755">
        <v>0</v>
      </c>
      <c r="F177" s="771"/>
      <c r="G177" s="771"/>
    </row>
    <row r="178" spans="2:7">
      <c r="B178" s="846" t="s">
        <v>1087</v>
      </c>
      <c r="C178" s="844" t="s">
        <v>1088</v>
      </c>
      <c r="D178" s="828" t="s">
        <v>750</v>
      </c>
      <c r="E178" s="829">
        <v>0</v>
      </c>
      <c r="F178" s="771"/>
      <c r="G178" s="771"/>
    </row>
    <row r="179" spans="2:7">
      <c r="B179" s="846" t="s">
        <v>1089</v>
      </c>
      <c r="C179" s="844" t="s">
        <v>1090</v>
      </c>
      <c r="D179" s="745" t="s">
        <v>1028</v>
      </c>
      <c r="E179" s="755">
        <v>0</v>
      </c>
      <c r="F179" s="771"/>
      <c r="G179" s="771"/>
    </row>
    <row r="180" spans="2:7">
      <c r="B180" s="846" t="s">
        <v>1091</v>
      </c>
      <c r="C180" s="844" t="s">
        <v>1092</v>
      </c>
      <c r="D180" s="745" t="s">
        <v>1028</v>
      </c>
      <c r="E180" s="755">
        <v>0</v>
      </c>
      <c r="F180" s="771"/>
      <c r="G180" s="771"/>
    </row>
    <row r="181" spans="2:7">
      <c r="B181" s="846" t="s">
        <v>1093</v>
      </c>
      <c r="C181" s="844" t="s">
        <v>1094</v>
      </c>
      <c r="D181" s="745" t="s">
        <v>1028</v>
      </c>
      <c r="E181" s="755">
        <v>0</v>
      </c>
      <c r="F181" s="771"/>
      <c r="G181" s="771"/>
    </row>
    <row r="182" spans="2:7">
      <c r="B182" s="846" t="s">
        <v>1095</v>
      </c>
      <c r="C182" s="844" t="s">
        <v>1081</v>
      </c>
      <c r="D182" s="745" t="s">
        <v>1028</v>
      </c>
      <c r="E182" s="755">
        <v>0</v>
      </c>
      <c r="F182" s="771"/>
      <c r="G182" s="771"/>
    </row>
    <row r="183" spans="2:7">
      <c r="B183" s="756" t="s">
        <v>1096</v>
      </c>
      <c r="C183" s="847" t="s">
        <v>1030</v>
      </c>
      <c r="D183" s="740" t="s">
        <v>771</v>
      </c>
      <c r="E183" s="741">
        <v>0</v>
      </c>
      <c r="F183" s="771"/>
      <c r="G183" s="771"/>
    </row>
    <row r="184" spans="2:7">
      <c r="B184" s="530"/>
      <c r="C184" s="531" t="s">
        <v>1097</v>
      </c>
      <c r="D184" s="531"/>
      <c r="E184" s="765"/>
      <c r="F184" s="848"/>
      <c r="G184" s="771"/>
    </row>
    <row r="185" spans="2:7">
      <c r="B185" s="821" t="s">
        <v>1098</v>
      </c>
      <c r="C185" s="849" t="s">
        <v>1099</v>
      </c>
      <c r="D185" s="850" t="s">
        <v>771</v>
      </c>
      <c r="E185" s="744">
        <f>SUM(E186:E190)</f>
        <v>18</v>
      </c>
      <c r="F185" s="771"/>
      <c r="G185" s="771"/>
    </row>
    <row r="186" spans="2:7">
      <c r="B186" s="676" t="s">
        <v>1100</v>
      </c>
      <c r="C186" s="779" t="s">
        <v>1101</v>
      </c>
      <c r="D186" s="851" t="s">
        <v>771</v>
      </c>
      <c r="E186" s="735">
        <v>1</v>
      </c>
      <c r="F186" s="802"/>
      <c r="G186" s="802"/>
    </row>
    <row r="187" spans="2:7">
      <c r="B187" s="676" t="s">
        <v>1102</v>
      </c>
      <c r="C187" s="779" t="s">
        <v>1103</v>
      </c>
      <c r="D187" s="851" t="s">
        <v>771</v>
      </c>
      <c r="E187" s="735">
        <v>1</v>
      </c>
      <c r="F187" s="802"/>
      <c r="G187" s="802"/>
    </row>
    <row r="188" spans="2:7">
      <c r="B188" s="676" t="s">
        <v>1104</v>
      </c>
      <c r="C188" s="779" t="s">
        <v>1105</v>
      </c>
      <c r="D188" s="851" t="s">
        <v>771</v>
      </c>
      <c r="E188" s="735">
        <v>1</v>
      </c>
      <c r="F188" s="802"/>
      <c r="G188" s="802"/>
    </row>
    <row r="189" spans="2:7">
      <c r="B189" s="676" t="s">
        <v>1106</v>
      </c>
      <c r="C189" s="779" t="s">
        <v>1107</v>
      </c>
      <c r="D189" s="851" t="s">
        <v>771</v>
      </c>
      <c r="E189" s="735">
        <v>12</v>
      </c>
      <c r="F189" s="802"/>
      <c r="G189" s="802"/>
    </row>
    <row r="190" spans="2:7">
      <c r="B190" s="676" t="s">
        <v>1108</v>
      </c>
      <c r="C190" s="779" t="s">
        <v>1109</v>
      </c>
      <c r="D190" s="851" t="s">
        <v>771</v>
      </c>
      <c r="E190" s="732">
        <f>SUM(E191:E195)</f>
        <v>3</v>
      </c>
      <c r="F190" s="802"/>
      <c r="G190" s="802"/>
    </row>
    <row r="191" spans="2:7">
      <c r="B191" s="633" t="s">
        <v>1110</v>
      </c>
      <c r="C191" s="733" t="s">
        <v>1111</v>
      </c>
      <c r="D191" s="828" t="s">
        <v>771</v>
      </c>
      <c r="E191" s="734">
        <v>0</v>
      </c>
      <c r="F191" s="802"/>
      <c r="G191" s="802"/>
    </row>
    <row r="192" spans="2:7">
      <c r="B192" s="633" t="s">
        <v>1112</v>
      </c>
      <c r="C192" s="733" t="s">
        <v>1113</v>
      </c>
      <c r="D192" s="828" t="s">
        <v>771</v>
      </c>
      <c r="E192" s="734">
        <v>0</v>
      </c>
      <c r="F192" s="802"/>
      <c r="G192" s="802"/>
    </row>
    <row r="193" spans="2:7">
      <c r="B193" s="633" t="s">
        <v>1114</v>
      </c>
      <c r="C193" s="733" t="s">
        <v>1115</v>
      </c>
      <c r="D193" s="828" t="s">
        <v>771</v>
      </c>
      <c r="E193" s="734">
        <v>0</v>
      </c>
      <c r="F193" s="802"/>
      <c r="G193" s="802"/>
    </row>
    <row r="194" spans="2:7">
      <c r="B194" s="633" t="s">
        <v>1116</v>
      </c>
      <c r="C194" s="733" t="s">
        <v>1117</v>
      </c>
      <c r="D194" s="828" t="s">
        <v>771</v>
      </c>
      <c r="E194" s="734">
        <v>2</v>
      </c>
      <c r="F194" s="802"/>
      <c r="G194" s="802"/>
    </row>
    <row r="195" spans="2:7">
      <c r="B195" s="852" t="s">
        <v>1118</v>
      </c>
      <c r="C195" s="853" t="s">
        <v>1119</v>
      </c>
      <c r="D195" s="854" t="s">
        <v>771</v>
      </c>
      <c r="E195" s="855">
        <v>1</v>
      </c>
      <c r="F195" s="856"/>
      <c r="G195" s="856"/>
    </row>
    <row r="196" spans="2:7">
      <c r="B196" s="857"/>
      <c r="C196" s="857"/>
      <c r="D196" s="857"/>
      <c r="E196" s="858"/>
    </row>
    <row r="197" spans="2:7">
      <c r="B197" s="859" t="s">
        <v>1120</v>
      </c>
      <c r="C197" s="1" t="s">
        <v>1121</v>
      </c>
    </row>
    <row r="198" spans="2:7">
      <c r="B198" s="860" t="s">
        <v>1122</v>
      </c>
      <c r="C198" s="1" t="s">
        <v>1123</v>
      </c>
    </row>
    <row r="199" spans="2:7">
      <c r="C199" s="861"/>
    </row>
    <row r="200" spans="2:7">
      <c r="B200" s="862"/>
    </row>
    <row r="201" spans="2:7">
      <c r="B201" s="862"/>
      <c r="C201" s="863"/>
    </row>
  </sheetData>
  <sheetProtection password="F757" sheet="1" objects="1" scenarios="1"/>
  <mergeCells count="2">
    <mergeCell ref="B8:E8"/>
    <mergeCell ref="F39:F41"/>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1"/>
  <sheetViews>
    <sheetView zoomScale="93" zoomScaleNormal="93" workbookViewId="0">
      <selection activeCell="E26" sqref="E26"/>
    </sheetView>
  </sheetViews>
  <sheetFormatPr defaultColWidth="9.140625" defaultRowHeight="15"/>
  <cols>
    <col min="1" max="2" width="9.140625" style="479"/>
    <col min="3" max="3" width="51.5703125" style="479" customWidth="1"/>
    <col min="4" max="4" width="22.5703125" style="549" customWidth="1"/>
    <col min="5" max="5" width="22.7109375" style="479" customWidth="1"/>
    <col min="6" max="6" width="35.85546875" style="479" customWidth="1"/>
    <col min="7" max="16384" width="9.140625" style="479"/>
  </cols>
  <sheetData>
    <row r="1" spans="1:5">
      <c r="A1" s="480" t="s">
        <v>0</v>
      </c>
      <c r="B1" s="481"/>
      <c r="C1" s="481"/>
      <c r="D1" s="864"/>
      <c r="E1" s="481"/>
    </row>
    <row r="2" spans="1:5">
      <c r="A2" s="480" t="s">
        <v>1</v>
      </c>
      <c r="B2" s="481"/>
      <c r="C2" s="481"/>
      <c r="D2" s="864"/>
      <c r="E2" s="481"/>
    </row>
    <row r="3" spans="1:5">
      <c r="A3" s="481"/>
      <c r="B3" s="481"/>
      <c r="C3" s="481"/>
      <c r="D3" s="864"/>
      <c r="E3" s="481"/>
    </row>
    <row r="4" spans="1:5">
      <c r="A4" s="481"/>
      <c r="B4" s="481"/>
      <c r="C4" s="481"/>
      <c r="D4" s="864"/>
      <c r="E4" s="481"/>
    </row>
    <row r="5" spans="1:5">
      <c r="A5" s="482" t="s">
        <v>1124</v>
      </c>
      <c r="B5" s="481"/>
      <c r="C5" s="481"/>
      <c r="D5" s="864"/>
      <c r="E5" s="481"/>
    </row>
    <row r="6" spans="1:5">
      <c r="A6" s="907" t="s">
        <v>1125</v>
      </c>
      <c r="B6" s="908"/>
      <c r="C6" s="908"/>
      <c r="D6" s="908"/>
      <c r="E6" s="908"/>
    </row>
    <row r="7" spans="1:5">
      <c r="A7" s="908"/>
      <c r="B7" s="908"/>
      <c r="C7" s="908"/>
      <c r="D7" s="908"/>
      <c r="E7" s="908"/>
    </row>
    <row r="8" spans="1:5">
      <c r="A8" s="481"/>
      <c r="B8" s="906"/>
      <c r="C8" s="906"/>
      <c r="D8" s="906"/>
      <c r="E8" s="906"/>
    </row>
    <row r="9" spans="1:5" ht="24.75" customHeight="1">
      <c r="B9" s="865" t="s">
        <v>4</v>
      </c>
      <c r="C9" s="866" t="s">
        <v>5</v>
      </c>
      <c r="D9" s="867" t="s">
        <v>6</v>
      </c>
      <c r="E9" s="868" t="s">
        <v>7</v>
      </c>
    </row>
    <row r="10" spans="1:5" ht="46.5" customHeight="1">
      <c r="B10" s="869" t="s">
        <v>10</v>
      </c>
      <c r="C10" s="870" t="s">
        <v>1126</v>
      </c>
      <c r="D10" s="871">
        <v>4080.7547</v>
      </c>
      <c r="E10" s="872"/>
    </row>
    <row r="11" spans="1:5">
      <c r="B11" s="873" t="s">
        <v>51</v>
      </c>
      <c r="C11" s="874" t="s">
        <v>1127</v>
      </c>
      <c r="D11" s="875">
        <v>11490.786389999999</v>
      </c>
      <c r="E11" s="876"/>
    </row>
  </sheetData>
  <sheetProtection password="F757" sheet="1" objects="1" scenarios="1"/>
  <mergeCells count="3">
    <mergeCell ref="B8:E8"/>
    <mergeCell ref="A6:E6"/>
    <mergeCell ref="A7:E7"/>
  </mergeCells>
  <pageMargins left="0.7" right="0.7" top="0.75" bottom="0.75" header="0.3" footer="0.3"/>
  <pageSetup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Įvardytieji diapazonai</vt:lpstr>
      </vt:variant>
      <vt:variant>
        <vt:i4>8551</vt:i4>
      </vt:variant>
    </vt:vector>
  </HeadingPairs>
  <TitlesOfParts>
    <vt:vector size="8558" baseType="lpstr">
      <vt:lpstr>Forma 3</vt:lpstr>
      <vt:lpstr>Forma 4</vt:lpstr>
      <vt:lpstr>Forma 11</vt:lpstr>
      <vt:lpstr>Forma 10</vt:lpstr>
      <vt:lpstr>Forma 8</vt:lpstr>
      <vt:lpstr>Forma 9</vt:lpstr>
      <vt:lpstr>Forma 5</vt:lpstr>
      <vt:lpstr>'Forma 4'!Print_Area</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3'!VAS072_D_Elektrosenergi1</vt:lpstr>
      <vt:lpstr>VAS072_D_Elektrosenergi1</vt:lpstr>
      <vt:lpstr>'Forma 3'!VAS072_D_Elektrosenergi2</vt:lpstr>
      <vt:lpstr>VAS072_D_Elektrosenergi2</vt:lpstr>
      <vt:lpstr>'Forma 3'!VAS072_D_Garantiniamtie1</vt:lpstr>
      <vt:lpstr>VAS072_D_Garantiniamtie1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3'!VAS072_D_Pajamosuzpavir2</vt:lpstr>
      <vt:lpstr>VAS072_D_Pajamosuzpavir2</vt:lpstr>
      <vt:lpstr>'Forma 3'!VAS072_D_Pajamosuzpavir3</vt:lpstr>
      <vt:lpstr>VAS072_D_Pajamosuzpavir3</vt:lpstr>
      <vt:lpstr>'Forma 3'!VAS072_D_Pajamosuzpavir4</vt:lpstr>
      <vt:lpstr>VAS072_D_Pajamosuzpavir4</vt:lpstr>
      <vt:lpstr>'Forma 3'!VAS072_D_Pajamosuzpavir5</vt:lpstr>
      <vt:lpstr>VAS072_D_Pajamosuzpavir5</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3'!VAS072_D_Praeituataskai1</vt:lpstr>
      <vt:lpstr>VAS072_D_Praeituataskai1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3'!VAS072_F_Elektrosenergi1AtaskaitinisLaikotarpis</vt:lpstr>
      <vt:lpstr>VAS072_F_Elektrosenergi1AtaskaitinisLaikotarpis</vt:lpstr>
      <vt:lpstr>'Forma 3'!VAS072_F_Elektrosenergi2AtaskaitinisLaikotarpis</vt:lpstr>
      <vt:lpstr>VAS072_F_Elektrosenergi2AtaskaitinisLaikotarpis</vt:lpstr>
      <vt:lpstr>'Forma 3'!VAS072_F_Garantiniamtie1AtaskaitinisLaikotarpis</vt:lpstr>
      <vt:lpstr>VAS072_F_Garantiniamtie1AtaskaitinisLaikotarpis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3'!VAS072_F_Pajamosuzpavir2AtaskaitinisLaikotarpis</vt:lpstr>
      <vt:lpstr>VAS072_F_Pajamosuzpavir2AtaskaitinisLaikotarpis</vt:lpstr>
      <vt:lpstr>'Forma 3'!VAS072_F_Pajamosuzpavir3AtaskaitinisLaikotarpis</vt:lpstr>
      <vt:lpstr>VAS072_F_Pajamosuzpavir3AtaskaitinisLaikotarpis</vt:lpstr>
      <vt:lpstr>'Forma 3'!VAS072_F_Pajamosuzpavir4AtaskaitinisLaikotarpis</vt:lpstr>
      <vt:lpstr>VAS072_F_Pajamosuzpavir4AtaskaitinisLaikotarpis</vt:lpstr>
      <vt:lpstr>'Forma 3'!VAS072_F_Pajamosuzpavir5AtaskaitinisLaikotarpis</vt:lpstr>
      <vt:lpstr>VAS072_F_Pajamosuzpavir5AtaskaitinisLaikotarpis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3'!VAS072_F_Praeituataskai1AtaskaitinisLaikotarpis</vt:lpstr>
      <vt:lpstr>VAS072_F_Praeituataskai1AtaskaitinisLaikotarpis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4'!VAS073_D_Imokosgarantin1</vt:lpstr>
      <vt:lpstr>VAS073_D_Imokosgarantin1</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4'!VAS073_D_Opexbeapskaito1</vt:lpstr>
      <vt:lpstr>VAS073_D_Opexbeapskaito1</vt:lpstr>
      <vt:lpstr>'Forma 4'!VAS073_D_Opexsuapskaito1</vt:lpstr>
      <vt:lpstr>VAS073_D_Opexsuapskaito1</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4'!VAS073_D_Personalomokym1</vt:lpstr>
      <vt:lpstr>VAS073_D_Personalomokym1</vt:lpstr>
      <vt:lpstr>'Forma 4'!VAS073_D_Personalomokym2</vt:lpstr>
      <vt:lpstr>VAS073_D_Personalomokym2</vt:lpstr>
      <vt:lpstr>'Forma 4'!VAS073_D_Personalomokym3</vt:lpstr>
      <vt:lpstr>VAS073_D_Personalomokym3</vt:lpstr>
      <vt:lpstr>'Forma 4'!VAS073_D_PersonaloMokymuSanaudos</vt:lpstr>
      <vt:lpstr>VAS073_D_PersonaloMokymuSanaudos</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4'!VAS073_F_Imokosgarantin11IS</vt:lpstr>
      <vt:lpstr>VAS073_F_Imokosgarantin11IS</vt:lpstr>
      <vt:lpstr>'Forma 4'!VAS073_F_Imokosgarantin131GeriamojoVandens</vt:lpstr>
      <vt:lpstr>VAS073_F_Imokosgarantin131GeriamojoVandens</vt:lpstr>
      <vt:lpstr>'Forma 4'!VAS073_F_Imokosgarantin132GeriamojoVandens</vt:lpstr>
      <vt:lpstr>VAS073_F_Imokosgarantin132GeriamojoVandens</vt:lpstr>
      <vt:lpstr>'Forma 4'!VAS073_F_Imokosgarantin133GeriamojoVandens</vt:lpstr>
      <vt:lpstr>VAS073_F_Imokosgarantin133GeriamojoVandens</vt:lpstr>
      <vt:lpstr>'Forma 4'!VAS073_F_Imokosgarantin13IsViso</vt:lpstr>
      <vt:lpstr>VAS073_F_Imokosgarantin13IsViso</vt:lpstr>
      <vt:lpstr>'Forma 4'!VAS073_F_Imokosgarantin141NuotekuSurinkimas</vt:lpstr>
      <vt:lpstr>VAS073_F_Imokosgarantin141NuotekuSurinkimas</vt:lpstr>
      <vt:lpstr>'Forma 4'!VAS073_F_Imokosgarantin142NuotekuValymas</vt:lpstr>
      <vt:lpstr>VAS073_F_Imokosgarantin142NuotekuValymas</vt:lpstr>
      <vt:lpstr>'Forma 4'!VAS073_F_Imokosgarantin143NuotekuDumblo</vt:lpstr>
      <vt:lpstr>VAS073_F_Imokosgarantin143NuotekuDumblo</vt:lpstr>
      <vt:lpstr>'Forma 4'!VAS073_F_Imokosgarantin14IsViso</vt:lpstr>
      <vt:lpstr>VAS073_F_Imokosgarantin14IsViso</vt:lpstr>
      <vt:lpstr>'Forma 4'!VAS073_F_Imokosgarantin15PavirsiniuNuoteku</vt:lpstr>
      <vt:lpstr>VAS073_F_Imokosgarantin15PavirsiniuNuoteku</vt:lpstr>
      <vt:lpstr>'Forma 4'!VAS073_F_Imokosgarantin16KitosReguliuojamosios</vt:lpstr>
      <vt:lpstr>VAS073_F_Imokosgarantin16KitosReguliuojamosios</vt:lpstr>
      <vt:lpstr>'Forma 4'!VAS073_F_Imokosgarantin17KitosVeiklos</vt:lpstr>
      <vt:lpstr>VAS073_F_Imokosgarantin17KitosVeiklos</vt:lpstr>
      <vt:lpstr>'Forma 4'!VAS073_F_Imokosgarantin1Apskaitosveikla1</vt:lpstr>
      <vt:lpstr>VAS073_F_Imokosgarantin1Apskaitosveikla1</vt:lpstr>
      <vt:lpstr>'Forma 4'!VAS073_F_Imokosgarantin1Kitareguliuoja1</vt:lpstr>
      <vt:lpstr>VAS073_F_Imokosgarantin1Kitareguliuoja1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4'!VAS073_F_Opexbeapskaito11IS</vt:lpstr>
      <vt:lpstr>VAS073_F_Opexbeapskaito11IS</vt:lpstr>
      <vt:lpstr>'Forma 4'!VAS073_F_Opexsuapskaito11IS</vt:lpstr>
      <vt:lpstr>VAS073_F_Opexsuapskaito11IS</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4'!VAS073_F_Personalomokym11IS</vt:lpstr>
      <vt:lpstr>VAS073_F_Personalomokym11IS</vt:lpstr>
      <vt:lpstr>'Forma 4'!VAS073_F_Personalomokym131GeriamojoVandens</vt:lpstr>
      <vt:lpstr>VAS073_F_Personalomokym131GeriamojoVandens</vt:lpstr>
      <vt:lpstr>'Forma 4'!VAS073_F_Personalomokym132GeriamojoVandens</vt:lpstr>
      <vt:lpstr>VAS073_F_Personalomokym132GeriamojoVandens</vt:lpstr>
      <vt:lpstr>'Forma 4'!VAS073_F_Personalomokym133GeriamojoVandens</vt:lpstr>
      <vt:lpstr>VAS073_F_Personalomokym133GeriamojoVandens</vt:lpstr>
      <vt:lpstr>'Forma 4'!VAS073_F_Personalomokym13IsViso</vt:lpstr>
      <vt:lpstr>VAS073_F_Personalomokym13IsViso</vt:lpstr>
      <vt:lpstr>'Forma 4'!VAS073_F_Personalomokym141NuotekuSurinkimas</vt:lpstr>
      <vt:lpstr>VAS073_F_Personalomokym141NuotekuSurinkimas</vt:lpstr>
      <vt:lpstr>'Forma 4'!VAS073_F_Personalomokym142NuotekuValymas</vt:lpstr>
      <vt:lpstr>VAS073_F_Personalomokym142NuotekuValymas</vt:lpstr>
      <vt:lpstr>'Forma 4'!VAS073_F_Personalomokym143NuotekuDumblo</vt:lpstr>
      <vt:lpstr>VAS073_F_Personalomokym143NuotekuDumblo</vt:lpstr>
      <vt:lpstr>'Forma 4'!VAS073_F_Personalomokym14IsViso</vt:lpstr>
      <vt:lpstr>VAS073_F_Personalomokym14IsViso</vt:lpstr>
      <vt:lpstr>'Forma 4'!VAS073_F_Personalomokym15PavirsiniuNuoteku</vt:lpstr>
      <vt:lpstr>VAS073_F_Personalomokym15PavirsiniuNuoteku</vt:lpstr>
      <vt:lpstr>'Forma 4'!VAS073_F_Personalomokym16KitosReguliuojamosios</vt:lpstr>
      <vt:lpstr>VAS073_F_Personalomokym16KitosReguliuojamosios</vt:lpstr>
      <vt:lpstr>'Forma 4'!VAS073_F_Personalomokym17KitosVeiklos</vt:lpstr>
      <vt:lpstr>VAS073_F_Personalomokym17KitosVeiklos</vt:lpstr>
      <vt:lpstr>'Forma 4'!VAS073_F_Personalomokym1Apskaitosveikla1</vt:lpstr>
      <vt:lpstr>VAS073_F_Personalomokym1Apskaitosveikla1</vt:lpstr>
      <vt:lpstr>'Forma 4'!VAS073_F_Personalomokym1Kitareguliuoja1</vt:lpstr>
      <vt:lpstr>VAS073_F_Personalomokym1Kitareguliuoja1</vt:lpstr>
      <vt:lpstr>'Forma 4'!VAS073_F_Personalomokym21IS</vt:lpstr>
      <vt:lpstr>VAS073_F_Personalomokym21IS</vt:lpstr>
      <vt:lpstr>'Forma 4'!VAS073_F_Personalomokym231GeriamojoVandens</vt:lpstr>
      <vt:lpstr>VAS073_F_Personalomokym231GeriamojoVandens</vt:lpstr>
      <vt:lpstr>'Forma 4'!VAS073_F_Personalomokym232GeriamojoVandens</vt:lpstr>
      <vt:lpstr>VAS073_F_Personalomokym232GeriamojoVandens</vt:lpstr>
      <vt:lpstr>'Forma 4'!VAS073_F_Personalomokym233GeriamojoVandens</vt:lpstr>
      <vt:lpstr>VAS073_F_Personalomokym233GeriamojoVandens</vt:lpstr>
      <vt:lpstr>'Forma 4'!VAS073_F_Personalomokym23IsViso</vt:lpstr>
      <vt:lpstr>VAS073_F_Personalomokym23IsViso</vt:lpstr>
      <vt:lpstr>'Forma 4'!VAS073_F_Personalomokym241NuotekuSurinkimas</vt:lpstr>
      <vt:lpstr>VAS073_F_Personalomokym241NuotekuSurinkimas</vt:lpstr>
      <vt:lpstr>'Forma 4'!VAS073_F_Personalomokym242NuotekuValymas</vt:lpstr>
      <vt:lpstr>VAS073_F_Personalomokym242NuotekuValymas</vt:lpstr>
      <vt:lpstr>'Forma 4'!VAS073_F_Personalomokym243NuotekuDumblo</vt:lpstr>
      <vt:lpstr>VAS073_F_Personalomokym243NuotekuDumblo</vt:lpstr>
      <vt:lpstr>'Forma 4'!VAS073_F_Personalomokym24IsViso</vt:lpstr>
      <vt:lpstr>VAS073_F_Personalomokym24IsViso</vt:lpstr>
      <vt:lpstr>'Forma 4'!VAS073_F_Personalomokym25PavirsiniuNuoteku</vt:lpstr>
      <vt:lpstr>VAS073_F_Personalomokym25PavirsiniuNuoteku</vt:lpstr>
      <vt:lpstr>'Forma 4'!VAS073_F_Personalomokym26KitosReguliuojamosios</vt:lpstr>
      <vt:lpstr>VAS073_F_Personalomokym26KitosReguliuojamosios</vt:lpstr>
      <vt:lpstr>'Forma 4'!VAS073_F_Personalomokym27KitosVeiklos</vt:lpstr>
      <vt:lpstr>VAS073_F_Personalomokym27KitosVeiklos</vt:lpstr>
      <vt:lpstr>'Forma 4'!VAS073_F_Personalomokym2Apskaitosveikla1</vt:lpstr>
      <vt:lpstr>VAS073_F_Personalomokym2Apskaitosveikla1</vt:lpstr>
      <vt:lpstr>'Forma 4'!VAS073_F_Personalomokym2Kitareguliuoja1</vt:lpstr>
      <vt:lpstr>VAS073_F_Personalomokym2Kitareguliuoja1</vt:lpstr>
      <vt:lpstr>'Forma 4'!VAS073_F_Personalomokym31IS</vt:lpstr>
      <vt:lpstr>VAS073_F_Personalomokym31IS</vt:lpstr>
      <vt:lpstr>'Forma 4'!VAS073_F_Personalomokym331GeriamojoVandens</vt:lpstr>
      <vt:lpstr>VAS073_F_Personalomokym331GeriamojoVandens</vt:lpstr>
      <vt:lpstr>'Forma 4'!VAS073_F_Personalomokym332GeriamojoVandens</vt:lpstr>
      <vt:lpstr>VAS073_F_Personalomokym332GeriamojoVandens</vt:lpstr>
      <vt:lpstr>'Forma 4'!VAS073_F_Personalomokym333GeriamojoVandens</vt:lpstr>
      <vt:lpstr>VAS073_F_Personalomokym333GeriamojoVandens</vt:lpstr>
      <vt:lpstr>'Forma 4'!VAS073_F_Personalomokym33IsViso</vt:lpstr>
      <vt:lpstr>VAS073_F_Personalomokym33IsViso</vt:lpstr>
      <vt:lpstr>'Forma 4'!VAS073_F_Personalomokym341NuotekuSurinkimas</vt:lpstr>
      <vt:lpstr>VAS073_F_Personalomokym341NuotekuSurinkimas</vt:lpstr>
      <vt:lpstr>'Forma 4'!VAS073_F_Personalomokym342NuotekuValymas</vt:lpstr>
      <vt:lpstr>VAS073_F_Personalomokym342NuotekuValymas</vt:lpstr>
      <vt:lpstr>'Forma 4'!VAS073_F_Personalomokym343NuotekuDumblo</vt:lpstr>
      <vt:lpstr>VAS073_F_Personalomokym343NuotekuDumblo</vt:lpstr>
      <vt:lpstr>'Forma 4'!VAS073_F_Personalomokym34IsViso</vt:lpstr>
      <vt:lpstr>VAS073_F_Personalomokym34IsViso</vt:lpstr>
      <vt:lpstr>'Forma 4'!VAS073_F_Personalomokym35PavirsiniuNuoteku</vt:lpstr>
      <vt:lpstr>VAS073_F_Personalomokym35PavirsiniuNuoteku</vt:lpstr>
      <vt:lpstr>'Forma 4'!VAS073_F_Personalomokym36KitosReguliuojamosios</vt:lpstr>
      <vt:lpstr>VAS073_F_Personalomokym36KitosReguliuojamosios</vt:lpstr>
      <vt:lpstr>'Forma 4'!VAS073_F_Personalomokym37KitosVeiklos</vt:lpstr>
      <vt:lpstr>VAS073_F_Personalomokym37KitosVeiklos</vt:lpstr>
      <vt:lpstr>'Forma 4'!VAS073_F_Personalomokym3Apskaitosveikla1</vt:lpstr>
      <vt:lpstr>VAS073_F_Personalomokym3Apskaitosveikla1</vt:lpstr>
      <vt:lpstr>'Forma 4'!VAS073_F_Personalomokym3Kitareguliuoja1</vt:lpstr>
      <vt:lpstr>VAS073_F_Personalomokym3Kitareguliuoja1</vt:lpstr>
      <vt:lpstr>'Forma 4'!VAS073_F_PersonaloMokymuSanaudos1IS</vt:lpstr>
      <vt:lpstr>VAS073_F_PersonaloMokymuSanaudos1IS</vt:lpstr>
      <vt:lpstr>'Forma 4'!VAS073_F_PersonaloMokymuSanaudos31GeriamojoVandens</vt:lpstr>
      <vt:lpstr>VAS073_F_PersonaloMokymuSanaudos31GeriamojoVandens</vt:lpstr>
      <vt:lpstr>'Forma 4'!VAS073_F_PersonaloMokymuSanaudos32GeriamojoVandens</vt:lpstr>
      <vt:lpstr>VAS073_F_PersonaloMokymuSanaudos32GeriamojoVandens</vt:lpstr>
      <vt:lpstr>'Forma 4'!VAS073_F_PersonaloMokymuSanaudos33GeriamojoVandens</vt:lpstr>
      <vt:lpstr>VAS073_F_PersonaloMokymuSanaudos33GeriamojoVandens</vt:lpstr>
      <vt:lpstr>'Forma 4'!VAS073_F_PersonaloMokymuSanaudos3IsViso</vt:lpstr>
      <vt:lpstr>VAS073_F_PersonaloMokymuSanaudos3IsViso</vt:lpstr>
      <vt:lpstr>'Forma 4'!VAS073_F_PersonaloMokymuSanaudos41NuotekuSurinkimas</vt:lpstr>
      <vt:lpstr>VAS073_F_PersonaloMokymuSanaudos41NuotekuSurinkimas</vt:lpstr>
      <vt:lpstr>'Forma 4'!VAS073_F_PersonaloMokymuSanaudos42NuotekuValymas</vt:lpstr>
      <vt:lpstr>VAS073_F_PersonaloMokymuSanaudos42NuotekuValymas</vt:lpstr>
      <vt:lpstr>'Forma 4'!VAS073_F_PersonaloMokymuSanaudos43NuotekuDumblo</vt:lpstr>
      <vt:lpstr>VAS073_F_PersonaloMokymuSanaudos43NuotekuDumblo</vt:lpstr>
      <vt:lpstr>'Forma 4'!VAS073_F_PersonaloMokymuSanaudos4IsViso</vt:lpstr>
      <vt:lpstr>VAS073_F_PersonaloMokymuSanaudos4IsViso</vt:lpstr>
      <vt:lpstr>'Forma 4'!VAS073_F_PersonaloMokymuSanaudos5PavirsiniuNuoteku</vt:lpstr>
      <vt:lpstr>VAS073_F_PersonaloMokymuSanaudos5PavirsiniuNuoteku</vt:lpstr>
      <vt:lpstr>'Forma 4'!VAS073_F_PersonaloMokymuSanaudos6KitosReguliuojamosios</vt:lpstr>
      <vt:lpstr>VAS073_F_PersonaloMokymuSanaudos6KitosReguliuojamosios</vt:lpstr>
      <vt:lpstr>'Forma 4'!VAS073_F_PersonaloMokymuSanaudos7KitosVeiklos</vt:lpstr>
      <vt:lpstr>VAS073_F_PersonaloMokymuSanaudos7KitosVeiklos</vt:lpstr>
      <vt:lpstr>'Forma 4'!VAS073_F_PersonaloMokymuSanaudosApskaitosveikla1</vt:lpstr>
      <vt:lpstr>VAS073_F_PersonaloMokymuSanaudosApskaitosveikla1</vt:lpstr>
      <vt:lpstr>'Forma 4'!VAS073_F_PersonaloMokymuSanaudosKitareguliuoja1</vt:lpstr>
      <vt:lpstr>VAS073_F_PersonaloMokymuSanaudosKitareguliuoja1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8'!VAS077_D_Geriamojovande1</vt:lpstr>
      <vt:lpstr>VAS077_D_Geriamojovande1</vt:lpstr>
      <vt:lpstr>'Forma 8'!VAS077_D_Geriamojovande2</vt:lpstr>
      <vt:lpstr>VAS077_D_Geriamojovande2</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8'!VAS077_D_Irengtaivadine1</vt:lpstr>
      <vt:lpstr>VAS077_D_Irengtaivadine1</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8'!VAS077_D_Issioskaiciaus16</vt:lpstr>
      <vt:lpstr>VAS077_D_Issioskaiciaus16</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8'!VAS077_D_Neirengtaivadi1</vt:lpstr>
      <vt:lpstr>VAS077_D_Neirengtaivadi1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8'!VAS077_D_Perpumpuotasbu2</vt:lpstr>
      <vt:lpstr>VAS077_D_Perpumpuotasbu2</vt:lpstr>
      <vt:lpstr>'Forma 8'!VAS077_D_Realizuotasbui1</vt:lpstr>
      <vt:lpstr>VAS077_D_Realizuotasbui1</vt:lpstr>
      <vt:lpstr>'Forma 8'!VAS077_D_Realizuotasger1</vt:lpstr>
      <vt:lpstr>VAS077_D_Realizuotasger1</vt:lpstr>
      <vt:lpstr>'Forma 8'!VAS077_D_Realizuotasger2</vt:lpstr>
      <vt:lpstr>VAS077_D_Realizuotasger2</vt:lpstr>
      <vt:lpstr>'Forma 8'!VAS077_D_Realizuotasisv1</vt:lpstr>
      <vt:lpstr>VAS077_D_Realizuotasisv1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8'!VAS077_D_Skirtumasdaugi3</vt:lpstr>
      <vt:lpstr>VAS077_D_Skirtumasdaugi3</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8'!VAS077_D_Trecioketvirto1</vt:lpstr>
      <vt:lpstr>VAS077_D_Trecioketvirto1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8'!VAS077_F_Geriamojovande1Irengtaivadine1</vt:lpstr>
      <vt:lpstr>VAS077_F_Geriamojovande1Irengtaivadine1</vt:lpstr>
      <vt:lpstr>'Forma 8'!VAS077_F_Geriamojovande1Neirengtaivadi1</vt:lpstr>
      <vt:lpstr>VAS077_F_Geriamojovande1Neirengtaivadi1</vt:lpstr>
      <vt:lpstr>'Forma 8'!VAS077_F_Geriamojovande2AtaskaitinisLaikotarpis</vt:lpstr>
      <vt:lpstr>VAS077_F_Geriamojovande2AtaskaitinisLaikotarpis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8'!VAS077_F_Issioskaiciaus16AtaskaitinisLaikotarpis</vt:lpstr>
      <vt:lpstr>VAS077_F_Issioskaiciaus16AtaskaitinisLaikotarpis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8'!VAS077_F_Perpumpuotasbu2AtaskaitinisLaikotarpis</vt:lpstr>
      <vt:lpstr>VAS077_F_Perpumpuotasbu2AtaskaitinisLaikotarpis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8'!VAS077_F_Realizuotasger2Irengtaivadine1</vt:lpstr>
      <vt:lpstr>VAS077_F_Realizuotasger2Irengtaivadine1</vt:lpstr>
      <vt:lpstr>'Forma 8'!VAS077_F_Realizuotasger2Neirengtaivadi1</vt:lpstr>
      <vt:lpstr>VAS077_F_Realizuotasger2Neirengtaivadi1</vt:lpstr>
      <vt:lpstr>'Forma 8'!VAS077_F_Realizuotasisv1AtaskaitinisLaikotarpis</vt:lpstr>
      <vt:lpstr>VAS077_F_Realizuotasisv1AtaskaitinisLaikotarpis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8'!VAS077_F_Skirtumasdaugi3Irengtaivadine1</vt:lpstr>
      <vt:lpstr>VAS077_F_Skirtumasdaugi3Irengtaivadine1</vt:lpstr>
      <vt:lpstr>'Forma 8'!VAS077_F_Skirtumasdaugi3Neirengtaivadi1</vt:lpstr>
      <vt:lpstr>VAS077_F_Skirtumasdaugi3Neirengtaivadi1</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8'!VAS077_F_Trecioketvirto1AtaskaitinisLaikotarpis</vt:lpstr>
      <vt:lpstr>VAS077_F_Trecioketvirto1AtaskaitinisLaikotarpis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11'!VAS080_D_Isgautopozemin1</vt:lpstr>
      <vt:lpstr>VAS080_D_Isgautopozemin1</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11'!VAS080_D_Netiesiogineje1</vt:lpstr>
      <vt:lpstr>VAS080_D_Netiesiogineje1</vt:lpstr>
      <vt:lpstr>'Forma 11'!VAS080_D_Netiesiogineje2</vt:lpstr>
      <vt:lpstr>VAS080_D_Netiesiogineje2</vt:lpstr>
      <vt:lpstr>'Forma 11'!VAS080_D_Nuotekudumblot14</vt:lpstr>
      <vt:lpstr>VAS080_D_Nuotekudumblot14</vt:lpstr>
      <vt:lpstr>'Forma 11'!VAS080_D_Nuotekudumblot15</vt:lpstr>
      <vt:lpstr>VAS080_D_Nuotekudumblot15</vt:lpstr>
      <vt:lpstr>'Forma 11'!VAS080_D_Nuotekusurinki7</vt:lpstr>
      <vt:lpstr>VAS080_D_Nuotekusurinki7</vt:lpstr>
      <vt:lpstr>'Forma 11'!VAS080_D_Nuotekusurinki8</vt:lpstr>
      <vt:lpstr>VAS080_D_Nuotekusurinki8</vt:lpstr>
      <vt:lpstr>'Forma 11'!VAS080_D_Nuotekuvalyme2</vt:lpstr>
      <vt:lpstr>VAS080_D_Nuotekuvalyme2</vt:lpstr>
      <vt:lpstr>'Forma 11'!VAS080_D_Nuotekuvalyme3</vt:lpstr>
      <vt:lpstr>VAS080_D_Nuotekuvalyme3</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11'!VAS080_D_Perpumpuotunuo1</vt:lpstr>
      <vt:lpstr>VAS080_D_Perpumpuotunuo1</vt:lpstr>
      <vt:lpstr>'Forma 11'!VAS080_D_Perpumpuotunuo2</vt:lpstr>
      <vt:lpstr>VAS080_D_Perpumpuotunuo2</vt:lpstr>
      <vt:lpstr>'Forma 11'!VAS080_D_Surinktunuotek1</vt:lpstr>
      <vt:lpstr>VAS080_D_Surinktunuotek1</vt:lpstr>
      <vt:lpstr>'Forma 11'!VAS080_D_Trecioketvirto1</vt:lpstr>
      <vt:lpstr>VAS080_D_Trecioketvirto1</vt:lpstr>
      <vt:lpstr>'Forma 11'!VAS080_D_Vandenspristat2</vt:lpstr>
      <vt:lpstr>VAS080_D_Vandenspristat2</vt:lpstr>
      <vt:lpstr>'Forma 11'!VAS080_D_Vandenspristat3</vt:lpstr>
      <vt:lpstr>VAS080_D_Vandenspristat3</vt:lpstr>
      <vt:lpstr>'Forma 11'!VAS080_D_Vandensruosime3</vt:lpstr>
      <vt:lpstr>VAS080_D_Vandensruosime3</vt:lpstr>
      <vt:lpstr>'Forma 11'!VAS080_D_Vandensruosime4</vt:lpstr>
      <vt:lpstr>VAS080_D_Vandensruosime4</vt:lpstr>
      <vt:lpstr>'Forma 11'!VAS080_D_Vidutinissvert5</vt:lpstr>
      <vt:lpstr>VAS080_D_Vidutinissvert5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11'!VAS080_D_Vidutinissvertvand6</vt:lpstr>
      <vt:lpstr>VAS080_D_Vidutinissvertvand6</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11'!VAS080_F_Isgautopozemin1AtaskaitinisLaikotarpis</vt:lpstr>
      <vt:lpstr>VAS080_F_Isgautopozemin1AtaskaitinisLaikotarpis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11'!VAS080_F_Netiesiogineje1AtaskaitinisLaikotarpis</vt:lpstr>
      <vt:lpstr>VAS080_F_Netiesiogineje1AtaskaitinisLaikotarpis</vt:lpstr>
      <vt:lpstr>'Forma 11'!VAS080_F_Netiesiogineje2AtaskaitinisLaikotarpis</vt:lpstr>
      <vt:lpstr>VAS080_F_Netiesiogineje2AtaskaitinisLaikotarpis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11'!VAS080_F_Perpumpuotunuo1AtaskaitinisLaikotarpis</vt:lpstr>
      <vt:lpstr>VAS080_F_Perpumpuotunuo1AtaskaitinisLaikotarpis</vt:lpstr>
      <vt:lpstr>'Forma 11'!VAS080_F_Perpumpuotunuo2AtaskaitinisLaikotarpis</vt:lpstr>
      <vt:lpstr>VAS080_F_Perpumpuotunuo2AtaskaitinisLaikotarpis</vt:lpstr>
      <vt:lpstr>'Forma 11'!VAS080_F_Surinktunuotek1AtaskaitinisLaikotarpis</vt:lpstr>
      <vt:lpstr>VAS080_F_Surinktunuotek1AtaskaitinisLaikotarpis</vt:lpstr>
      <vt:lpstr>'Forma 11'!VAS080_F_Trecioketvirto1AtaskaitinisLaikotarpis</vt:lpstr>
      <vt:lpstr>VAS080_F_Trecioketvirto1AtaskaitinisLaikotarpis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11'!VAS080_F_Vidutinissvert5AtaskaitinisLaikotarpis</vt:lpstr>
      <vt:lpstr>VAS080_F_Vidutinissvert5AtaskaitinisLaikotarpis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11'!VAS080_F_Vidutinissvertvand5AtaskaitinisLaikotarpis</vt:lpstr>
      <vt:lpstr>VAS080_F_Vidutinissvertvand5AtaskaitinisLaikotarpis</vt:lpstr>
      <vt:lpstr>'Forma 5'!VAS085_D_Apskaitosveikl1</vt:lpstr>
      <vt:lpstr>VAS085_D_Apskaitosveikl1</vt:lpstr>
      <vt:lpstr>'Forma 5'!VAS085_D_Ataskaitinisla1</vt:lpstr>
      <vt:lpstr>VAS085_D_Ataskaitinisla1</vt:lpstr>
      <vt:lpstr>'Forma 5'!VAS085_D_Geriamojovande1</vt:lpstr>
      <vt:lpstr>VAS085_D_Geriamojovande1</vt:lpstr>
      <vt:lpstr>'Forma 5'!VAS085_F_Apskaitosveikl1Ataskaitinisla1</vt:lpstr>
      <vt:lpstr>VAS085_F_Apskaitosveikl1Ataskaitinisla1</vt:lpstr>
      <vt:lpstr>'Forma 5'!VAS085_F_Geriamojovande1Ataskaitinisla1</vt:lpstr>
      <vt:lpstr>VAS085_F_Geriamojovande1Ataskaitinisla1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Neringa</cp:lastModifiedBy>
  <cp:lastPrinted>2025-03-25T09:35:48Z</cp:lastPrinted>
  <dcterms:created xsi:type="dcterms:W3CDTF">2024-01-15T12:43:39Z</dcterms:created>
  <dcterms:modified xsi:type="dcterms:W3CDTF">2025-03-25T09:37:50Z</dcterms:modified>
</cp:coreProperties>
</file>